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comments2.xml" ContentType="application/vnd.openxmlformats-officedocument.spreadsheetml.comments+xml"/>
  <Override PartName="/xl/threadedComments/threadedComment2.xml" ContentType="application/vnd.ms-excel.threadedcomments+xml"/>
  <Override PartName="/xl/documenttasks/documenttask1.xml" ContentType="application/vnd.ms-excel.documenttasks+xml"/>
  <Override PartName="/xl/comments3.xml" ContentType="application/vnd.openxmlformats-officedocument.spreadsheetml.comments+xml"/>
  <Override PartName="/xl/threadedComments/threadedComment3.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3"/>
  <workbookPr hidePivotFieldList="1"/>
  <mc:AlternateContent xmlns:mc="http://schemas.openxmlformats.org/markup-compatibility/2006">
    <mc:Choice Requires="x15">
      <x15ac:absPath xmlns:x15ac="http://schemas.microsoft.com/office/spreadsheetml/2010/11/ac" url="https://undp-my.sharepoint.com/personal/arijana_karcic_undp_org/Documents/UNDP SDG SFH/2025/october/input paper/"/>
    </mc:Choice>
  </mc:AlternateContent>
  <xr:revisionPtr revIDLastSave="199" documentId="8_{F5777E10-1014-403E-B586-A9984CE77C39}" xr6:coauthVersionLast="47" xr6:coauthVersionMax="47" xr10:uidLastSave="{22FC3B6F-BE9D-C044-80DF-553D2B9AAD14}"/>
  <workbookProtection workbookAlgorithmName="SHA-512" workbookHashValue="p2U3GoRNsTRVvZdqAS9HWoIM1y5Siwd+XClc8uL7+kf/Ev2wXPccfk4rQqqVy1/8S8+/vOh6le2ongZsz1WfHg==" workbookSaltValue="R38Mz7LGHlVkDjAFwariPQ==" workbookSpinCount="100000" lockStructure="1"/>
  <bookViews>
    <workbookView xWindow="0" yWindow="760" windowWidth="24620" windowHeight="15640" activeTab="1" xr2:uid="{1F3ED128-BDF1-4A02-B48F-20CF086B75FC}"/>
  </bookViews>
  <sheets>
    <sheet name="Matrix" sheetId="1" state="hidden" r:id="rId1"/>
    <sheet name="Overview" sheetId="15" r:id="rId2"/>
    <sheet name="Instrument Database" sheetId="2" r:id="rId3"/>
    <sheet name="Shortlist" sheetId="14" state="hidden" r:id="rId4"/>
  </sheets>
  <definedNames>
    <definedName name="_xlnm._FilterDatabase" localSheetId="2" hidden="1">'Instrument Database'!$AH$166:$AH$166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15" i="2" l="1"/>
  <c r="AG36" i="2"/>
  <c r="AG19" i="2"/>
  <c r="AG64" i="2"/>
  <c r="AG59" i="2"/>
  <c r="AG52" i="2"/>
  <c r="AG48" i="2"/>
  <c r="AG42" i="2"/>
  <c r="AG38" i="2"/>
  <c r="AG144" i="2"/>
  <c r="AG143" i="2"/>
  <c r="AG101" i="2"/>
  <c r="AG115" i="2"/>
  <c r="AG112" i="2"/>
  <c r="AG70" i="2"/>
  <c r="AG78" i="2"/>
  <c r="AG158" i="2"/>
  <c r="AG99" i="2"/>
  <c r="C15" i="14" l="1"/>
  <c r="D15" i="14"/>
  <c r="A17" i="1"/>
  <c r="A18" i="1"/>
  <c r="A19" i="1"/>
  <c r="A20" i="1"/>
  <c r="A21" i="1"/>
  <c r="A22" i="1"/>
  <c r="A23" i="1"/>
  <c r="A24" i="1"/>
  <c r="A25" i="1"/>
  <c r="A16" i="1"/>
  <c r="A15" i="1"/>
  <c r="C16" i="1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tc={D3AF849F-BE64-47AC-91BF-382EE818B2D5}</author>
  </authors>
  <commentList>
    <comment ref="C3" authorId="0" shapeId="0" xr:uid="{D3AF849F-BE64-47AC-91BF-382EE818B2D5}">
      <text>
        <t>[Threaded comment]
Your version of Excel allows you to read this threaded comment; however, any edits to it will get removed if the file is opened in a newer version of Excel. Learn more: https://go.microsoft.com/fwlink/?linkid=870924
Comment:
    Case study details to be linked via endnote/ foot note</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tc={F1C8B645-2609-421A-98BC-40AF663ABE01}</author>
    <author>tc={12D3E2D3-3055-7D47-B389-C1F2BA87A654}</author>
    <author>tc={FC8450FF-ADAA-E641-B8FF-C05C715AC948}</author>
    <author>tc={960E414D-4D98-40F8-8F3A-969F6289776B}</author>
    <author>tc={C763FCC4-917F-4C09-A302-EF0154888B37}</author>
    <author>tc={E64E78CE-4348-4E70-9D7F-CD040F52D4EC}</author>
    <author>tc={1C15747F-0BB0-4BF9-9AE9-5CC1BBD80EE8}</author>
    <author>tc={500D7636-1CD7-480C-8188-D0AA54C52952}</author>
    <author>tc={64E8A6CB-C436-4C16-9670-D9ABD16E48A9}</author>
    <author>tc={7C8476D2-1F0F-4E45-A188-4814B5912DF2}</author>
    <author>tc={0E45143E-4DEB-41C1-9A2A-6F1F180426B7}</author>
    <author>tc={054D983E-3C67-4C66-A39E-CABA5A22CB46}</author>
    <author>tc={3FC492CD-1AA7-46C3-A73A-C95ACE89C0A1}</author>
    <author>tc={B0E85085-6670-4F42-8F44-D774F14AF579}</author>
    <author>tc={10D1CDDC-14F4-4CEB-B232-AF14C24B3E90}</author>
    <author>tc={CE7B14AB-8EEC-4706-A2C9-0A5435BC5C2D}</author>
    <author>tc={CD375125-7D8D-4F95-AE9D-5EABD9D04759}</author>
    <author>tc={425A63F3-E898-4E9E-8D43-02F9E483378C}</author>
    <author>tc={44FFF393-5C26-40DC-BAE7-24C9C94F5980}</author>
    <author>tc={3E223FF0-CAA4-44EA-A2ED-643322365E64}</author>
    <author>tc={AAAB0EF2-0FBB-2046-AF3C-420CB70AD687}</author>
    <author>tc={F960BA59-FE52-42AB-8B55-37FFF1A10413}</author>
    <author>tc={3BA0D52D-5591-4022-A4A7-E8AE9110B5FA}</author>
    <author>tc={6F05471F-63C2-4032-B31B-05EDA8765341}</author>
    <author>tc={146BD341-5F96-4BAC-BB05-88197AF1171F}</author>
    <author>tc={1F8AC3E0-6701-4062-A0B3-4F0F5AD62DCA}</author>
    <author>tc={7E89FE30-2B62-4D24-AE91-B3894A5B0CA7}</author>
    <author>tc={F72F309B-EFFE-4C50-B09E-D6CE83ABA151}</author>
    <author>tc={44048CA5-7B5B-487B-A23E-ECDAFBFCE70B}</author>
    <author>tc={69252BC4-8ADC-4C37-9AE0-D50CBE05596B}</author>
    <author>tc={2794CBCA-2CF5-4B8F-96CE-7CE0302AFDBD}</author>
    <author>tc={6A6AFCC0-00DC-4CAA-8A4F-E609D2EE0906}</author>
    <author>tc={6160C1D6-CE69-4224-B2D6-C2F3CF3C83B9}</author>
    <author>tc={31BD037A-402D-475D-9C4D-BA9D9B3E4076}</author>
    <author>tc={7E577389-541D-4D9A-A411-B3D5C1786514}</author>
    <author>tc={D77AB348-3B7E-419E-A5BF-08500D59CAE1}</author>
    <author>tc={F6F63B20-35FE-42DA-BC41-2AF81618607F}</author>
    <author>tc={C01302D8-1F90-43F4-9284-89B7F89DC112}</author>
    <author>tc={8AA7CC5C-7212-4F2E-B179-7C70F59C92F3}</author>
    <author>tc={2F04B15B-A713-4FCC-8F5F-3B72AF85C945}</author>
    <author>tc={794F721C-E697-4E65-A3E8-693B1C1F9B25}</author>
    <author>tc={1FBF1988-DD45-4BBE-ACF8-FF9A1F5AE553}</author>
    <author>tc={2885117E-3F64-4487-BA54-F5F73AD03388}</author>
    <author>tc={9B910456-280F-4C0A-9DD9-204CAF26BD42}</author>
    <author>tc={771B35A5-BB79-499C-AE40-B9F3484B3B9C}</author>
    <author>tc={ABCB6A8F-534F-43BD-9D94-343D386C9FF0}</author>
    <author>tc={84785F49-B153-4452-AD08-21EC0206EFD1}</author>
    <author>tc={506F8EC3-7216-476A-BFF8-D44620806711}</author>
    <author>tc={028914C2-0085-4D1D-94C8-E06782A6F9F5}</author>
    <author>tc={5E5EDFD8-138B-4839-9B66-64CF93677A54}</author>
    <author>tc={FDFCAD4C-FEDF-6E4C-82E0-3864B45B6315}</author>
    <author>tc={B8EBED89-A591-471F-A693-4569D82A9143}</author>
    <author>tc={4332C311-0834-4E83-B5A1-77BA2E93BEF5}</author>
    <author>tc={8075DB11-2B07-4EF1-9BBD-285830079082}</author>
    <author>tc={BC21778A-2773-41FE-B885-DF7B21787907}</author>
    <author>tc={412AAB38-E610-488A-A337-8C1C81D83527}</author>
    <author>tc={8F65534B-0F13-467A-BCCD-91F2C6D7FFA6}</author>
    <author>tc={5FBE2354-60E8-429E-9286-AA506CC9D3BD}</author>
    <author>tc={0462831F-B94D-4E47-8863-4354D955A927}</author>
    <author>tc={E58BB9E1-5E6D-4C5B-884A-3495C02109CB}</author>
    <author>tc={4946D85E-6F76-4EAC-84D0-94D86704DDE0}</author>
    <author>tc={87A884E2-D1A1-4308-9760-2844209EC4D4}</author>
    <author>tc={5F1E6F87-DD4C-49C2-8E04-029303FFC1BC}</author>
    <author>tc={CC556A8E-F4DD-4803-86FA-EAE0700BEA27}</author>
    <author>tc={328191CE-9089-495E-A530-0D9995395AE3}</author>
    <author>tc={B38900BC-72AC-4709-B4DB-0E3DE42B3A38}</author>
    <author>tc={D9E58D6A-6E2E-436B-A5FF-9B47A3944787}</author>
    <author>tc={97C8F0F9-8D9C-4908-A6F6-934455E279D8}</author>
    <author>tc={AD0ECE90-947E-4999-A3BC-2806D49A27F3}</author>
    <author>tc={832A7185-4151-4E11-AE5F-A5123942CA12}</author>
    <author>tc={82F9DFE5-CDB4-4AE5-B35E-FD78B0A492F7}</author>
    <author>tc={7CA5281F-68B8-4C7F-97EA-DA6B900E3BA0}</author>
    <author>tc={AD57716E-A785-48AE-8E8A-57AA42D30BA2}</author>
    <author>tc={202722B8-34AB-4D1F-B1F8-E79F7F10CFCC}</author>
    <author>tc={EFF2C2AF-2581-4DAF-94C1-3F8B612B1564}</author>
    <author>tc={FCFC7189-71D1-4C3F-9BA7-D0A1A12E1C77}</author>
    <author>tc={D7AA8D20-6410-41EE-9480-B87849CE1142}</author>
    <author>tc={2FC06274-EC8D-487A-BDC3-C029AF9B55DD}</author>
    <author>tc={0E59DD9C-F7F7-49CD-8168-F527C99EB666}</author>
  </authors>
  <commentList>
    <comment ref="AG7" authorId="0" shapeId="0" xr:uid="{F1C8B645-2609-421A-98BC-40AF663ABE01}">
      <text>
        <t>[Threaded comment]
Your version of Excel allows you to read this threaded comment; however, any edits to it will get removed if the file is opened in a newer version of Excel. Learn more: https://go.microsoft.com/fwlink/?linkid=870924
Comment:
    Financing up to 34 cooperatives and suppliers of 39 different bio-ingredients, with an objective to expand to 55 bio-ingredients by 2030.</t>
      </text>
    </comment>
    <comment ref="X9" authorId="1" shapeId="0" xr:uid="{12D3E2D3-3055-7D47-B389-C1F2BA87A654}">
      <text>
        <t>[Threaded comment]
Your version of Excel allows you to read this threaded comment; however, any edits to it will get removed if the file is opened in a newer version of Excel. Learn more: https://go.microsoft.com/fwlink/?linkid=870924
Comment:
    Asia-Pacific members of ADB</t>
      </text>
    </comment>
    <comment ref="AG9" authorId="2" shapeId="0" xr:uid="{FC8450FF-ADAA-E641-B8FF-C05C715AC948}">
      <text>
        <t>[Threaded comment]
Your version of Excel allows you to read this threaded comment; however, any edits to it will get removed if the file is opened in a newer version of Excel. Learn more: https://go.microsoft.com/fwlink/?linkid=870924
Comment:
    Received committed by German through 2025. 
Disbursed grants and TA: USD 14.1 million</t>
      </text>
    </comment>
    <comment ref="AG15" authorId="3" shapeId="0" xr:uid="{960E414D-4D98-40F8-8F3A-969F6289776B}">
      <text>
        <t>[Threaded comment]
Your version of Excel allows you to read this threaded comment; however, any edits to it will get removed if the file is opened in a newer version of Excel. Learn more: https://go.microsoft.com/fwlink/?linkid=870924
Comment:
    Initial capitalization increased to EUR 105 million after 2023</t>
      </text>
    </comment>
    <comment ref="X16" authorId="4" shapeId="0" xr:uid="{C763FCC4-917F-4C09-A302-EF0154888B37}">
      <text>
        <t>[Threaded comment]
Your version of Excel allows you to read this threaded comment; however, any edits to it will get removed if the file is opened in a newer version of Excel. Learn more: https://go.microsoft.com/fwlink/?linkid=870924
Comment:
    Africa, Asia, Latin America and the Caribbean</t>
      </text>
    </comment>
    <comment ref="Y16" authorId="5" shapeId="0" xr:uid="{E64E78CE-4348-4E70-9D7F-CD040F52D4EC}">
      <text>
        <t>[Threaded comment]
Your version of Excel allows you to read this threaded comment; however, any edits to it will get removed if the file is opened in a newer version of Excel. Learn more: https://go.microsoft.com/fwlink/?linkid=870924
Comment:
    Malawi 
Nigeria 
Uganda 
Madagascar 
Djibouti 
Morocco 
Kenya 
Mongolia 
Cameroon 
Burundi 
Indonesia 
Ecuador 
Ethiopia 
Mauritius 
Philippines (the) 
Senegal 
Tunisia 
Zambia 
India </t>
      </text>
    </comment>
    <comment ref="X18" authorId="6" shapeId="0" xr:uid="{1C15747F-0BB0-4BF9-9AE9-5CC1BBD80EE8}">
      <text>
        <t>[Threaded comment]
Your version of Excel allows you to read this threaded comment; however, any edits to it will get removed if the file is opened in a newer version of Excel. Learn more: https://go.microsoft.com/fwlink/?linkid=870924
Comment:
    Africa, Eastern Europe, Latin America and the Caribbean, East Asia and Pacific</t>
      </text>
    </comment>
    <comment ref="Y18" authorId="7" shapeId="0" xr:uid="{500D7636-1CD7-480C-8188-D0AA54C52952}">
      <text>
        <t>[Threaded comment]
Your version of Excel allows you to read this threaded comment; however, any edits to it will get removed if the file is opened in a newer version of Excel. Learn more: https://go.microsoft.com/fwlink/?linkid=870924
Comment:
    Bangladesh, El Salvador, Kenya, Malawi, North Macedonia, Panama, São Tomé and Príncipe, Somalia, Sri Lanka</t>
      </text>
    </comment>
    <comment ref="X20" authorId="8" shapeId="0" xr:uid="{64E8A6CB-C436-4C16-9670-D9ABD16E48A9}">
      <text>
        <t>[Threaded comment]
Your version of Excel allows you to read this threaded comment; however, any edits to it will get removed if the file is opened in a newer version of Excel. Learn more: https://go.microsoft.com/fwlink/?linkid=870924
Comment:
    Africa, Asia, Latin America and the Caribbean</t>
      </text>
    </comment>
    <comment ref="Y20" authorId="9" shapeId="0" xr:uid="{7C8476D2-1F0F-4E45-A188-4814B5912DF2}">
      <text>
        <t>[Threaded comment]
Your version of Excel allows you to read this threaded comment; however, any edits to it will get removed if the file is opened in a newer version of Excel. Learn more: https://go.microsoft.com/fwlink/?linkid=870924
Comment:
    Benin 
Ghana 
Côte d'Ivoire 
Mauritius 
Morocco 
Togo 
Indonesia 
Mongolia 
Philippines (the) 
Barbados 
Costa Rica 
Dominican Republic (the) 
Guatemala 
Jamaica 
Panama 
Peru 
Kenya 
Tanzania 
India </t>
      </text>
    </comment>
    <comment ref="AG20" authorId="10" shapeId="0" xr:uid="{0E45143E-4DEB-41C1-9A2A-6F1F180426B7}">
      <text>
        <t>[Threaded comment]
Your version of Excel allows you to read this threaded comment; however, any edits to it will get removed if the file is opened in a newer version of Excel. Learn more: https://go.microsoft.com/fwlink/?linkid=870924
Comment:
    First Close Target: USD 500 million in Q2 2024
Fund Life: 30 years with a 15-year investment period</t>
      </text>
    </comment>
    <comment ref="Y22" authorId="11" shapeId="0" xr:uid="{054D983E-3C67-4C66-A39E-CABA5A22CB46}">
      <text>
        <t>[Threaded comment]
Your version of Excel allows you to read this threaded comment; however, any edits to it will get removed if the file is opened in a newer version of Excel. Learn more: https://go.microsoft.com/fwlink/?linkid=870924
Comment:
    Democratic Republic of the Congo (the) 
Gabon 
Mali 
Nigeria 
Sierra Leone 
Togo 
Chad 
Cameroon 
Côte d'Ivoire 
Gambia 
Guinea 
Namibia 
Benin 
Ghana 
Kenya 
Djibouti 
Mauritania 
Rwanda 
Zambia</t>
      </text>
    </comment>
    <comment ref="X23" authorId="12" shapeId="0" xr:uid="{3FC492CD-1AA7-46C3-A73A-C95ACE89C0A1}">
      <text>
        <t>[Threaded comment]
Your version of Excel allows you to read this threaded comment; however, any edits to it will get removed if the file is opened in a newer version of Excel. Learn more: https://go.microsoft.com/fwlink/?linkid=870924
Comment:
    OECD approved ODA countries</t>
      </text>
    </comment>
    <comment ref="Y29" authorId="13" shapeId="0" xr:uid="{B0E85085-6670-4F42-8F44-D774F14AF579}">
      <text>
        <t>[Threaded comment]
Your version of Excel allows you to read this threaded comment; however, any edits to it will get removed if the file is opened in a newer version of Excel. Learn more: https://go.microsoft.com/fwlink/?linkid=870924
Comment:
    Approximately 22 islands from the 38 defined in the UN SIDS list, across the Caribbean, Atlantic &amp; Indian Ocean, and Pacific regions.</t>
      </text>
    </comment>
    <comment ref="AG29" authorId="14" shapeId="0" xr:uid="{10D1CDDC-14F4-4CEB-B232-AF14C24B3E90}">
      <text>
        <t>[Threaded comment]
Your version of Excel allows you to read this threaded comment; however, any edits to it will get removed if the file is opened in a newer version of Excel. Learn more: https://go.microsoft.com/fwlink/?linkid=870924
Comment:
    EIB Contribution: EUR 10 million
Individual Investment Ticket Size: USD 2 million to USD 15 million
Number of Transactions: 15 to 20 total transactions</t>
      </text>
    </comment>
    <comment ref="AG34" authorId="15" shapeId="0" xr:uid="{CE7B14AB-8EEC-4706-A2C9-0A5435BC5C2D}">
      <text>
        <t>[Threaded comment]
Your version of Excel allows you to read this threaded comment; however, any edits to it will get removed if the file is opened in a newer version of Excel. Learn more: https://go.microsoft.com/fwlink/?linkid=870924
Comment:
    Commercial Investments: US$20 million
Concessional Investments: US$20 million
Donors/Grant Providers (Technical Assistance): US$14 million</t>
      </text>
    </comment>
    <comment ref="Y35" authorId="16" shapeId="0" xr:uid="{CD375125-7D8D-4F95-AE9D-5EABD9D04759}">
      <text>
        <t>[Threaded comment]
Your version of Excel allows you to read this threaded comment; however, any edits to it will get removed if the file is opened in a newer version of Excel. Learn more: https://go.microsoft.com/fwlink/?linkid=870924
Comment:
    Malaysia, Indonesia, Vietnam, Thailand, Laos, and Cambodia, and the Solomon Islands.</t>
      </text>
    </comment>
    <comment ref="AA35" authorId="17" shapeId="0" xr:uid="{425A63F3-E898-4E9E-8D43-02F9E483378C}">
      <text>
        <t>[Threaded comment]
Your version of Excel allows you to read this threaded comment; however, any edits to it will get removed if the file is opened in a newer version of Excel. Learn more: https://go.microsoft.com/fwlink/?linkid=870924
Comment:
    Malaysia: A-
Indonesia: BBB
Vietnam: BB+
Thailand: BBB+
Laos: CCC
Cambodia: B</t>
      </text>
    </comment>
    <comment ref="AG35" authorId="18" shapeId="0" xr:uid="{44FFF393-5C26-40DC-BAE7-24C9C94F5980}">
      <text>
        <t>[Threaded comment]
Your version of Excel allows you to read this threaded comment; however, any edits to it will get removed if the file is opened in a newer version of Excel. Learn more: https://go.microsoft.com/fwlink/?linkid=870924
Comment:
    Class A • $250 million target (commercial equity) Class B • $50 million target (concessional equity)</t>
      </text>
    </comment>
    <comment ref="AF40" authorId="19" shapeId="0" xr:uid="{3E223FF0-CAA4-44EA-A2ED-643322365E64}">
      <text>
        <t xml:space="preserve">[Threaded comment]
Your version of Excel allows you to read this threaded comment; however, any edits to it will get removed if the file is opened in a newer version of Excel. Learn more: https://go.microsoft.com/fwlink/?linkid=870924
Comment:
    Funds are allocated to various state agencies, local governments, nonprofit organizations, and tribal entities for the implementation of climate resilience and environmental projects.
</t>
      </text>
    </comment>
    <comment ref="AG40" authorId="20" shapeId="0" xr:uid="{AAAB0EF2-0FBB-2046-AF3C-420CB70AD687}">
      <text>
        <t>[Threaded comment]
Your version of Excel allows you to read this threaded comment; however, any edits to it will get removed if the file is opened in a newer version of Excel. Learn more: https://go.microsoft.com/fwlink/?linkid=870924
Comment:
    Water Projects: $3.8 billion for safe drinking water, water recycling, groundwater storage, and flood control.
Wildfire and Forest Resilience: $1.5 billion for wildfire prevention and forest health.
Natural Lands and Parks: $1.9 billion for the protection and restoration of natural lands and parks.
Coastal Protection: $1.2 billion for coastal lands, bays, and ocean protection.
Clean Energy Projects: $850 million for clean energy initiatives.
Agricultural Projects: $300 million for climate-smart agriculture.</t>
      </text>
    </comment>
    <comment ref="L44" authorId="21" shapeId="0" xr:uid="{F960BA59-FE52-42AB-8B55-37FFF1A10413}">
      <text>
        <t>[Threaded comment]
Your version of Excel allows you to read this threaded comment; however, any edits to it will get removed if the file is opened in a newer version of Excel. Learn more: https://go.microsoft.com/fwlink/?linkid=870924
Comment:
    Climate-resilience infrastructure, businesses, and ecological systems</t>
      </text>
    </comment>
    <comment ref="AG46" authorId="22" shapeId="0" xr:uid="{3BA0D52D-5591-4022-A4A7-E8AE9110B5FA}">
      <text>
        <t>[Threaded comment]
Your version of Excel allows you to read this threaded comment; however, any edits to it will get removed if the file is opened in a newer version of Excel. Learn more: https://go.microsoft.com/fwlink/?linkid=870924
Comment:
    RWF 30 billion. 
Medium-Term Note (MTN) Program: $124 million (RWF 150 billion)</t>
      </text>
    </comment>
    <comment ref="AG54" authorId="23" shapeId="0" xr:uid="{6F05471F-63C2-4032-B31B-05EDA8765341}">
      <text>
        <t>[Threaded comment]
Your version of Excel allows you to read this threaded comment; however, any edits to it will get removed if the file is opened in a newer version of Excel. Learn more: https://go.microsoft.com/fwlink/?linkid=870924
Comment:
    PKR 2.5 billion</t>
      </text>
    </comment>
    <comment ref="AG55" authorId="24" shapeId="0" xr:uid="{146BD341-5F96-4BAC-BB05-88197AF1171F}">
      <text>
        <t>[Threaded comment]
Your version of Excel allows you to read this threaded comment; however, any edits to it will get removed if the file is opened in a newer version of Excel. Learn more: https://go.microsoft.com/fwlink/?linkid=870924
Comment:
    $73 M drainage + $72 M mobility</t>
      </text>
    </comment>
    <comment ref="AG56" authorId="25" shapeId="0" xr:uid="{1F8AC3E0-6701-4062-A0B3-4F0F5AD62DCA}">
      <text>
        <t>[Threaded comment]
Your version of Excel allows you to read this threaded comment; however, any edits to it will get removed if the file is opened in a newer version of Excel. Learn more: https://go.microsoft.com/fwlink/?linkid=870924
Comment:
    Urban Drainage Projects: $5.3 million
Flood Reduction: $3.6 million
Stream Stabilization: $3.6 million
Water Quality Improvements: $1 million
Urban Drainage Studies: $400,000</t>
      </text>
    </comment>
    <comment ref="AI56" authorId="26" shapeId="0" xr:uid="{7E89FE30-2B62-4D24-AE91-B3894A5B0CA7}">
      <text>
        <t>[Threaded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@Aarushi Aggarwal Idk if this is the best place for this info based on what we discussed</t>
      </text>
    </comment>
    <comment ref="T60" authorId="27" shapeId="0" xr:uid="{F72F309B-EFFE-4C50-B09E-D6CE83ABA151}">
      <text>
        <t xml:space="preserve">[Threaded comment]
Your version of Excel allows you to read this threaded comment; however, any edits to it will get removed if the file is opened in a newer version of Excel. Learn more: https://go.microsoft.com/fwlink/?linkid=870924
Comment:
    It's an economy wide instrument. </t>
      </text>
    </comment>
    <comment ref="AA62" authorId="28" shapeId="0" xr:uid="{44048CA5-7B5B-487B-A23E-ECDAFBFCE70B}">
      <text>
        <t xml:space="preserve">[Threaded comment]
Your version of Excel allows you to read this threaded comment; however, any edits to it will get removed if the file is opened in a newer version of Excel. Learn more: https://go.microsoft.com/fwlink/?linkid=870924
Comment:
    IBRD: AAA/Aaa. The bond itself is unrated. </t>
      </text>
    </comment>
    <comment ref="Y65" authorId="29" shapeId="0" xr:uid="{69252BC4-8ADC-4C37-9AE0-D50CBE05596B}">
      <text>
        <t xml:space="preserve">[Threaded comment]
Your version of Excel allows you to read this threaded comment; however, any edits to it will get removed if the file is opened in a newer version of Excel. Learn more: https://go.microsoft.com/fwlink/?linkid=870924
Comment:
    Kenya was pilot country with plans for expansion to other developing countries. </t>
      </text>
    </comment>
    <comment ref="AG65" authorId="30" shapeId="0" xr:uid="{2794CBCA-2CF5-4B8F-96CE-7CE0302AFDBD}">
      <text>
        <t xml:space="preserve">[Threaded comment]
Your version of Excel allows you to read this threaded comment; however, any edits to it will get removed if the file is opened in a newer version of Excel. Learn more: https://go.microsoft.com/fwlink/?linkid=870924
Comment:
    USD 1.23 billion per year mobilized in private finance out to 2030. </t>
      </text>
    </comment>
    <comment ref="Y70" authorId="31" shapeId="0" xr:uid="{6A6AFCC0-00DC-4CAA-8A4F-E609D2EE0906}">
      <text>
        <t>[Threaded comment]
Your version of Excel allows you to read this threaded comment; however, any edits to it will get removed if the file is opened in a newer version of Excel. Learn more: https://go.microsoft.com/fwlink/?linkid=870924
Comment:
    European Union</t>
      </text>
    </comment>
    <comment ref="X71" authorId="32" shapeId="0" xr:uid="{6160C1D6-CE69-4224-B2D6-C2F3CF3C83B9}">
      <text>
        <t>[Threaded comment]
Your version of Excel allows you to read this threaded comment; however, any edits to it will get removed if the file is opened in a newer version of Excel. Learn more: https://go.microsoft.com/fwlink/?linkid=870924
Comment:
    East Asia and Pacific</t>
      </text>
    </comment>
    <comment ref="Y71" authorId="33" shapeId="0" xr:uid="{31BD037A-402D-475D-9C4D-BA9D9B3E4076}">
      <text>
        <t>[Threaded comment]
Your version of Excel allows you to read this threaded comment; however, any edits to it will get removed if the file is opened in a newer version of Excel. Learn more: https://go.microsoft.com/fwlink/?linkid=870924
Comment:
    Cook Islands, Marshall Islands, Federated States of Micronesia, Tuvalu, and Vanuatu</t>
      </text>
    </comment>
    <comment ref="D74" authorId="34" shapeId="0" xr:uid="{7E577389-541D-4D9A-A411-B3D5C1786514}">
      <text>
        <t>[Threaded comment]
Your version of Excel allows you to read this threaded comment; however, any edits to it will get removed if the file is opened in a newer version of Excel. Learn more: https://go.microsoft.com/fwlink/?linkid=870924
Comment:
    Need to confirm if its concessional</t>
      </text>
    </comment>
    <comment ref="AH80" authorId="35" shapeId="0" xr:uid="{D77AB348-3B7E-419E-A5BF-08500D59CAE1}">
      <text>
        <t>[Threaded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@Valerie Laxton, can you clarify remaining organizational affils and clarify their roles
Reply:
    @Valerie Laxton</t>
      </text>
    </comment>
    <comment ref="E86" authorId="36" shapeId="0" xr:uid="{F6F63B20-35FE-42DA-BC41-2AF81618607F}">
      <text>
        <t xml:space="preserve">[Threaded comment]
Your version of Excel allows you to read this threaded comment; however, any edits to it will get removed if the file is opened in a newer version of Excel. Learn more: https://go.microsoft.com/fwlink/?linkid=870924
Comment:
    @Aarushi Aggarwal should this primarily be a bond?
Reply:
    I think it's a DRF instrument. I've changed to reflect that. </t>
      </text>
    </comment>
    <comment ref="H86" authorId="37" shapeId="0" xr:uid="{C01302D8-1F90-43F4-9284-89B7F89DC112}">
      <text>
        <t>[Threaded comment]
Your version of Excel allows you to read this threaded comment; however, any edits to it will get removed if the file is opened in a newer version of Excel. Learn more: https://go.microsoft.com/fwlink/?linkid=870924
Comment:
    Hurricanes</t>
      </text>
    </comment>
    <comment ref="O86" authorId="38" shapeId="0" xr:uid="{8AA7CC5C-7212-4F2E-B179-7C70F59C92F3}">
      <text>
        <t xml:space="preserve">[Threaded comment]
Your version of Excel allows you to read this threaded comment; however, any edits to it will get removed if the file is opened in a newer version of Excel. Learn more: https://go.microsoft.com/fwlink/?linkid=870924
Comment:
    @Aarushi Aggarwal No particular risk specified
Reply:
    Did you mean sectors? DRF instruments, I think, would apply economy-wide. </t>
      </text>
    </comment>
    <comment ref="AG90" authorId="39" shapeId="0" xr:uid="{2F04B15B-A713-4FCC-8F5F-3B72AF85C945}">
      <text>
        <t>[Threaded comment]
Your version of Excel allows you to read this threaded comment; however, any edits to it will get removed if the file is opened in a newer version of Excel. Learn more: https://go.microsoft.com/fwlink/?linkid=870924
Comment:
    2024 renewal: USD 150 million coverage for four hurricane seasons (2024–2027)</t>
      </text>
    </comment>
    <comment ref="Y92" authorId="40" shapeId="0" xr:uid="{794F721C-E697-4E65-A3E8-693B1C1F9B25}">
      <text>
        <t>[Threaded comment]
Your version of Excel allows you to read this threaded comment; however, any edits to it will get removed if the file is opened in a newer version of Excel. Learn more: https://go.microsoft.com/fwlink/?linkid=870924
Comment:
    Comoros, Madagascar, and Mozambique</t>
      </text>
    </comment>
    <comment ref="AG92" authorId="41" shapeId="0" xr:uid="{1FBF1988-DD45-4BBE-ACF8-FF9A1F5AE553}">
      <text>
        <t>[Threaded comment]
Your version of Excel allows you to read this threaded comment; however, any edits to it will get removed if the file is opened in a newer version of Excel. Learn more: https://go.microsoft.com/fwlink/?linkid=870924
Comment:
    DPF: US$150 million
Cat DDO: US$42 million</t>
      </text>
    </comment>
    <comment ref="Y93" authorId="42" shapeId="0" xr:uid="{2885117E-3F64-4487-BA54-F5F73AD03388}">
      <text>
        <t>[Threaded comment]
Your version of Excel allows you to read this threaded comment; however, any edits to it will get removed if the file is opened in a newer version of Excel. Learn more: https://go.microsoft.com/fwlink/?linkid=870924
Comment:
    ASEAN + China, Japan, South Korea</t>
      </text>
    </comment>
    <comment ref="AG95" authorId="43" shapeId="0" xr:uid="{9B910456-280F-4C0A-9DD9-204CAF26BD42}">
      <text>
        <t>[Threaded comment]
Your version of Excel allows you to read this threaded comment; however, any edits to it will get removed if the file is opened in a newer version of Excel. Learn more: https://go.microsoft.com/fwlink/?linkid=870924
Comment:
    Grant: USD 7.5 million
Cat-DDO: USD 6 million</t>
      </text>
    </comment>
    <comment ref="AG97" authorId="44" shapeId="0" xr:uid="{771B35A5-BB79-499C-AE40-B9F3484B3B9C}">
      <text>
        <t>[Threaded comment]
Your version of Excel allows you to read this threaded comment; however, any edits to it will get removed if the file is opened in a newer version of Excel. Learn more: https://go.microsoft.com/fwlink/?linkid=870924
Comment:
    40 pre-seed companies</t>
      </text>
    </comment>
    <comment ref="X98" authorId="45" shapeId="0" xr:uid="{ABCB6A8F-534F-43BD-9D94-343D386C9FF0}">
      <text>
        <t xml:space="preserve">[Threaded comment]
Your version of Excel allows you to read this threaded comment; however, any edits to it will get removed if the file is opened in a newer version of Excel. Learn more: https://go.microsoft.com/fwlink/?linkid=870924
Comment:
    Africa, Asia, Latin America </t>
      </text>
    </comment>
    <comment ref="AG98" authorId="46" shapeId="0" xr:uid="{84785F49-B153-4452-AD08-21EC0206EFD1}">
      <text>
        <t>[Threaded comment]
Your version of Excel allows you to read this threaded comment; however, any edits to it will get removed if the file is opened in a newer version of Excel. Learn more: https://go.microsoft.com/fwlink/?linkid=870924
Comment:
    EIB Contribution: EUR 24 million.
NDF Contribution: EUR 10 million.
Number of Investments: 10–20 companies</t>
      </text>
    </comment>
    <comment ref="A99" authorId="47" shapeId="0" xr:uid="{506F8EC3-7216-476A-BFF8-D44620806711}">
      <text>
        <t>[Threaded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@Valerie Laxton Is there an overarching name we could dub this?
Reply:
    @Bradley Kratzer what do you mean? it was known in Europe as the "Juncker plan" at first, and now it is "InvestEU" - the overarching investments financed though the EU budget (supra-national) - and InvestEU Equity is the part that is channelled through financial intermediaries by the EIF (European Investment Fund)</t>
      </text>
    </comment>
    <comment ref="A100" authorId="48" shapeId="0" xr:uid="{028914C2-0085-4D1D-94C8-E06782A6F9F5}">
      <text>
        <t xml:space="preserve">[Threaded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@Aarushi Aggarwal This one doesn't reference a particular risk... think we should keep?
Reply:
    Not even resilience? </t>
      </text>
    </comment>
    <comment ref="A111" authorId="49" shapeId="0" xr:uid="{5E5EDFD8-138B-4839-9B66-64CF93677A54}">
      <text>
        <t>[Threaded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@Valerie Laxton could you add a bit more information to the description, and clarify the role of the two mentioned funds in the case study name?</t>
      </text>
    </comment>
    <comment ref="AG114" authorId="50" shapeId="0" xr:uid="{FDFCAD4C-FEDF-6E4C-82E0-3864B45B6315}">
      <text>
        <t>[Threaded comment]
Your version of Excel allows you to read this threaded comment; however, any edits to it will get removed if the file is opened in a newer version of Excel. Learn more: https://go.microsoft.com/fwlink/?linkid=870924
Comment:
    (Rural Finance n.d.b)</t>
      </text>
    </comment>
    <comment ref="Y115" authorId="51" shapeId="0" xr:uid="{B8EBED89-A591-471F-A693-4569D82A9143}">
      <text>
        <t>[Threaded comment]
Your version of Excel allows you to read this threaded comment; however, any edits to it will get removed if the file is opened in a newer version of Excel. Learn more: https://go.microsoft.com/fwlink/?linkid=870924
Comment:
    France and Spain</t>
      </text>
    </comment>
    <comment ref="AG118" authorId="52" shapeId="0" xr:uid="{4332C311-0834-4E83-B5A1-77BA2E93BEF5}">
      <text>
        <t>[Threaded comment]
Your version of Excel allows you to read this threaded comment; however, any edits to it will get removed if the file is opened in a newer version of Excel. Learn more: https://go.microsoft.com/fwlink/?linkid=870924
Comment:
    USD 500 million initial; USD 450 million (additional)</t>
      </text>
    </comment>
    <comment ref="H119" authorId="53" shapeId="0" xr:uid="{8075DB11-2B07-4EF1-9BBD-285830079082}">
      <text>
        <t>[Threaded comment]
Your version of Excel allows you to read this threaded comment; however, any edits to it will get removed if the file is opened in a newer version of Excel. Learn more: https://go.microsoft.com/fwlink/?linkid=870924
Comment:
    Tropical storms and huricanes</t>
      </text>
    </comment>
    <comment ref="AG121" authorId="54" shapeId="0" xr:uid="{BC21778A-2773-41FE-B885-DF7B21787907}">
      <text>
        <t>[Threaded comment]
Your version of Excel allows you to read this threaded comment; however, any edits to it will get removed if the file is opened in a newer version of Excel. Learn more: https://go.microsoft.com/fwlink/?linkid=870924
Comment:
    Amount available for 2025</t>
      </text>
    </comment>
    <comment ref="AG122" authorId="55" shapeId="0" xr:uid="{412AAB38-E610-488A-A337-8C1C81D83527}">
      <text>
        <t>[Threaded comment]
Your version of Excel allows you to read this threaded comment; however, any edits to it will get removed if the file is opened in a newer version of Excel. Learn more: https://go.microsoft.com/fwlink/?linkid=870924
Comment:
    2017 budget: additional USD 1 million</t>
      </text>
    </comment>
    <comment ref="C126" authorId="56" shapeId="0" xr:uid="{8F65534B-0F13-467A-BCCD-91F2C6D7FFA6}">
      <text>
        <t xml:space="preserve">[Threaded comment]
Your version of Excel allows you to read this threaded comment; however, any edits to it will get removed if the file is opened in a newer version of Excel. Learn more: https://go.microsoft.com/fwlink/?linkid=870924
Comment:
    To be confirmed. </t>
      </text>
    </comment>
    <comment ref="D129" authorId="57" shapeId="0" xr:uid="{5FBE2354-60E8-429E-9286-AA506CC9D3BD}">
      <text>
        <t>[Threaded comment]
Your version of Excel allows you to read this threaded comment; however, any edits to it will get removed if the file is opened in a newer version of Excel. Learn more: https://go.microsoft.com/fwlink/?linkid=870924
Comment:
    "Deploys first-loss credit protection in conjunction with market-rate loans"</t>
      </text>
    </comment>
    <comment ref="AA130" authorId="58" shapeId="0" xr:uid="{0462831F-B94D-4E47-8863-4354D955A927}">
      <text>
        <t>[Threaded comment]
Your version of Excel allows you to read this threaded comment; however, any edits to it will get removed if the file is opened in a newer version of Excel. Learn more: https://go.microsoft.com/fwlink/?linkid=870924
Comment:
    Credit ratings of recipients would vary but GGC has obtained a BBB investment-grade rating from Fitch Ratings.</t>
      </text>
    </comment>
    <comment ref="AG130" authorId="59" shapeId="0" xr:uid="{E58BB9E1-5E6D-4C5B-884A-3495C02109CB}">
      <text>
        <t>[Threaded comment]
Your version of Excel allows you to read this threaded comment; however, any edits to it will get removed if the file is opened in a newer version of Excel. Learn more: https://go.microsoft.com/fwlink/?linkid=870924
Comment:
    Up to USD 1 billion, with plans to scale to USD 5 billion by 2035.</t>
      </text>
    </comment>
    <comment ref="Y133" authorId="60" shapeId="0" xr:uid="{4946D85E-6F76-4EAC-84D0-94D86704DDE0}">
      <text>
        <t>[Threaded comment]
Your version of Excel allows you to read this threaded comment; however, any edits to it will get removed if the file is opened in a newer version of Excel. Learn more: https://go.microsoft.com/fwlink/?linkid=870924
Comment:
    Fiji, Samoa, Tonga, Vanuatu, and the Pacific Community (SPC)</t>
      </text>
    </comment>
    <comment ref="H134" authorId="61" shapeId="0" xr:uid="{87A884E2-D1A1-4308-9760-2844209EC4D4}">
      <text>
        <t>[Threaded comment]
Your version of Excel allows you to read this threaded comment; however, any edits to it will get removed if the file is opened in a newer version of Excel. Learn more: https://go.microsoft.com/fwlink/?linkid=870924
Comment:
    Cyclones and storm surge</t>
      </text>
    </comment>
    <comment ref="Y135" authorId="62" shapeId="0" xr:uid="{5F1E6F87-DD4C-49C2-8E04-029303FFC1BC}">
      <text>
        <t>[Threaded comment]
Your version of Excel allows you to read this threaded comment; however, any edits to it will get removed if the file is opened in a newer version of Excel. Learn more: https://go.microsoft.com/fwlink/?linkid=870924
Comment:
    Pilot phase</t>
      </text>
    </comment>
    <comment ref="X136" authorId="63" shapeId="0" xr:uid="{CC556A8E-F4DD-4803-86FA-EAE0700BEA27}">
      <text>
        <t>[Threaded comment]
Your version of Excel allows you to read this threaded comment; however, any edits to it will get removed if the file is opened in a newer version of Excel. Learn more: https://go.microsoft.com/fwlink/?linkid=870924
Comment:
    WAEMU countries: Benin, Burkina Faso, Côte d'Ivoire, Guinea-Bissau, Mali, Niger, Senegal, and Togo</t>
      </text>
    </comment>
    <comment ref="Y136" authorId="64" shapeId="0" xr:uid="{328191CE-9089-495E-A530-0D9995395AE3}">
      <text>
        <t>[Threaded comment]
Your version of Excel allows you to read this threaded comment; however, any edits to it will get removed if the file is opened in a newer version of Excel. Learn more: https://go.microsoft.com/fwlink/?linkid=870924
Comment:
    Benin, Côte d’Ivoire, Senegal, and Togo (pilot phase)</t>
      </text>
    </comment>
    <comment ref="Y137" authorId="65" shapeId="0" xr:uid="{B38900BC-72AC-4709-B4DB-0E3DE42B3A38}">
      <text>
        <t>[Threaded comment]
Your version of Excel allows you to read this threaded comment; however, any edits to it will get removed if the file is opened in a newer version of Excel. Learn more: https://go.microsoft.com/fwlink/?linkid=870924
Comment:
    Durban, South Africa; Makati, Philippines; Freetown, Sierra Leone.</t>
      </text>
    </comment>
    <comment ref="AA139" authorId="66" shapeId="0" xr:uid="{D9E58D6A-6E2E-436B-A5FF-9B47A3944787}">
      <text>
        <t>[Threaded comment]
Your version of Excel allows you to read this threaded comment; however, any edits to it will get removed if the file is opened in a newer version of Excel. Learn more: https://go.microsoft.com/fwlink/?linkid=870924
Comment:
    EU's credit rating</t>
      </text>
    </comment>
    <comment ref="AG143" authorId="67" shapeId="0" xr:uid="{97C8F0F9-8D9C-4908-A6F6-934455E279D8}">
      <text>
        <t>[Threaded comment]
Your version of Excel allows you to read this threaded comment; however, any edits to it will get removed if the file is opened in a newer version of Excel. Learn more: https://go.microsoft.com/fwlink/?linkid=870924
Comment:
    Per year for 2025-2026</t>
      </text>
    </comment>
    <comment ref="Y144" authorId="68" shapeId="0" xr:uid="{AD0ECE90-947E-4999-A3BC-2806D49A27F3}">
      <text>
        <t>[Threaded comment]
Your version of Excel allows you to read this threaded comment; however, any edits to it will get removed if the file is opened in a newer version of Excel. Learn more: https://go.microsoft.com/fwlink/?linkid=870924
Comment:
    France, Italy, and Spain</t>
      </text>
    </comment>
    <comment ref="A145" authorId="69" shapeId="0" xr:uid="{832A7185-4151-4E11-AE5F-A5123942CA12}">
      <text>
        <t>[Threaded comment]
Your version of Excel allows you to read this threaded comment; however, any edits to it will get removed if the file is opened in a newer version of Excel. Learn more: https://go.microsoft.com/fwlink/?linkid=870924
Comment:
    Should be economy wide. 
Reply:
    Marked Y for all sectors</t>
      </text>
    </comment>
    <comment ref="H146" authorId="70" shapeId="0" xr:uid="{82F9DFE5-CDB4-4AE5-B35E-FD78B0A492F7}">
      <text>
        <t>[Threaded comment]
Your version of Excel allows you to read this threaded comment; however, any edits to it will get removed if the file is opened in a newer version of Excel. Learn more: https://go.microsoft.com/fwlink/?linkid=870924
Comment:
    Cyclones and hurricanes</t>
      </text>
    </comment>
    <comment ref="H150" authorId="71" shapeId="0" xr:uid="{7CA5281F-68B8-4C7F-97EA-DA6B900E3BA0}">
      <text>
        <t>[Threaded comment]
Your version of Excel allows you to read this threaded comment; however, any edits to it will get removed if the file is opened in a newer version of Excel. Learn more: https://go.microsoft.com/fwlink/?linkid=870924
Comment:
    Tropical cyclones</t>
      </text>
    </comment>
    <comment ref="Y152" authorId="72" shapeId="0" xr:uid="{AD57716E-A785-48AE-8E8A-57AA42D30BA2}">
      <text>
        <t>[Threaded comment]
Your version of Excel allows you to read this threaded comment; however, any edits to it will get removed if the file is opened in a newer version of Excel. Learn more: https://go.microsoft.com/fwlink/?linkid=870924
Comment:
    Initial list of cities includes São Paulo, Buenos Aires, Curitiba, Recife, Porto Alegre, Mérida, Reynosa, Tegucigalpa, Kingston, and Benito Juárez</t>
      </text>
    </comment>
    <comment ref="Y155" authorId="73" shapeId="0" xr:uid="{202722B8-34AB-4D1F-B1F8-E79F7F10CFCC}">
      <text>
        <t>[Threaded comment]
Your version of Excel allows you to read this threaded comment; however, any edits to it will get removed if the file is opened in a newer version of Excel. Learn more: https://go.microsoft.com/fwlink/?linkid=870924
Comment:
    Africa, Asia, Latin America, and Eastern Europe</t>
      </text>
    </comment>
    <comment ref="D156" authorId="74" shapeId="0" xr:uid="{EFF2C2AF-2581-4DAF-94C1-3F8B612B1564}">
      <text>
        <t xml:space="preserve">[Threaded comment]
Your version of Excel allows you to read this threaded comment; however, any edits to it will get removed if the file is opened in a newer version of Excel. Learn more: https://go.microsoft.com/fwlink/?linkid=870924
Comment:
    @Aarushi Aggarwal This was marked as equity, but the webpage says it provides loans. It's also not clear if loans are concessional or market-based
Reply:
    It looks like they provide different kinds of assistance. I'd mark it as concessional loans I think. </t>
      </text>
    </comment>
    <comment ref="Y156" authorId="75" shapeId="0" xr:uid="{FCFC7189-71D1-4C3F-9BA7-D0A1A12E1C77}">
      <text>
        <t>[Threaded comment]
Your version of Excel allows you to read this threaded comment; however, any edits to it will get removed if the file is opened in a newer version of Excel. Learn more: https://go.microsoft.com/fwlink/?linkid=870924
Comment:
    Uganda and Rwanda</t>
      </text>
    </comment>
    <comment ref="AA156" authorId="76" shapeId="0" xr:uid="{D7AA8D20-6410-41EE-9480-B87849CE1142}">
      <text>
        <t>[Threaded comment]
Your version of Excel allows you to read this threaded comment; however, any edits to it will get removed if the file is opened in a newer version of Excel. Learn more: https://go.microsoft.com/fwlink/?linkid=870924
Comment:
    Uganda, B3
Rwanda, B2</t>
      </text>
    </comment>
    <comment ref="AG158" authorId="77" shapeId="0" xr:uid="{2FC06274-EC8D-487A-BDC3-C029AF9B55DD}">
      <text>
        <t>[Threaded comment]
Your version of Excel allows you to read this threaded comment; however, any edits to it will get removed if the file is opened in a newer version of Excel. Learn more: https://go.microsoft.com/fwlink/?linkid=870924
Comment:
    EIB loan: USD 400 million</t>
      </text>
    </comment>
    <comment ref="AG159" authorId="78" shapeId="0" xr:uid="{0E59DD9C-F7F7-49CD-8168-F527C99EB666}">
      <text>
        <t>[Threaded comment]
Your version of Excel allows you to read this threaded comment; however, any edits to it will get removed if the file is opened in a newer version of Excel. Learn more: https://go.microsoft.com/fwlink/?linkid=870924
Comment:
    $6 million for the first year's allocation and an additional $5.70 million through re-apportioning of loan funds</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tc={AF6487F5-839F-4644-A437-23DDD5524903}</author>
  </authors>
  <commentList>
    <comment ref="C6" authorId="0" shapeId="0" xr:uid="{AF6487F5-839F-4644-A437-23DDD5524903}">
      <text>
        <t>[Threaded comment]
Your version of Excel allows you to read this threaded comment; however, any edits to it will get removed if the file is opened in a newer version of Excel. Learn more: https://go.microsoft.com/fwlink/?linkid=870924
Comment:
    All have been featured</t>
      </text>
    </comment>
  </commentList>
</comments>
</file>

<file path=xl/sharedStrings.xml><?xml version="1.0" encoding="utf-8"?>
<sst xmlns="http://schemas.openxmlformats.org/spreadsheetml/2006/main" count="5951" uniqueCount="1525">
  <si>
    <t>SECTORS</t>
  </si>
  <si>
    <t>Each cell in this matrix is a specific risk/sector combination. It will be used to map which financial instruments are used where and how.</t>
  </si>
  <si>
    <t>Agriculture</t>
  </si>
  <si>
    <t>Cities</t>
  </si>
  <si>
    <t>DRR/M</t>
  </si>
  <si>
    <t>Ecosystems 
and Forestry</t>
  </si>
  <si>
    <t>Energy</t>
  </si>
  <si>
    <t xml:space="preserve">Fisheries </t>
  </si>
  <si>
    <t>Health</t>
  </si>
  <si>
    <t>Land use</t>
  </si>
  <si>
    <t>Oceans and Coastal Areas</t>
  </si>
  <si>
    <t>Tourism</t>
  </si>
  <si>
    <t>Transport</t>
  </si>
  <si>
    <t>Water</t>
  </si>
  <si>
    <t>PHYSICAL CLIMATE RISKS</t>
  </si>
  <si>
    <t>1. Flooding</t>
  </si>
  <si>
    <t>2. Drought</t>
  </si>
  <si>
    <t xml:space="preserve">3. Increasing temperatures and heatwaves </t>
  </si>
  <si>
    <t>4. Intensive storms/cyclones</t>
  </si>
  <si>
    <t>5. Wildfires</t>
  </si>
  <si>
    <t>6. Land degradation, deforestation, desertification, landslides, salinization</t>
  </si>
  <si>
    <t>7. Sea level rise</t>
  </si>
  <si>
    <t>8. Glacial retreat</t>
  </si>
  <si>
    <t xml:space="preserve">9. Ocean acidification </t>
  </si>
  <si>
    <t>10. Biodiversity loss</t>
  </si>
  <si>
    <t>Types of financial instruments and associated code</t>
  </si>
  <si>
    <t>Market-based loans</t>
  </si>
  <si>
    <t>MBL</t>
  </si>
  <si>
    <t>Concessional loans</t>
  </si>
  <si>
    <t>CL</t>
  </si>
  <si>
    <t>Grants</t>
  </si>
  <si>
    <t>G</t>
  </si>
  <si>
    <t>Blended finance</t>
  </si>
  <si>
    <t>BF</t>
  </si>
  <si>
    <t>Guarantees</t>
  </si>
  <si>
    <t>Equity</t>
  </si>
  <si>
    <t>E</t>
  </si>
  <si>
    <t>Debt swaps</t>
  </si>
  <si>
    <t>DS</t>
  </si>
  <si>
    <t>Bonds</t>
  </si>
  <si>
    <t>B</t>
  </si>
  <si>
    <t>Insurance/Risk transfer instruments</t>
  </si>
  <si>
    <t>RTI</t>
  </si>
  <si>
    <t>Payment for Ecosystem Services</t>
  </si>
  <si>
    <t>PES</t>
  </si>
  <si>
    <t>Disaster Risk Financing</t>
  </si>
  <si>
    <t>DRF</t>
  </si>
  <si>
    <t>Infrastructure</t>
  </si>
  <si>
    <t>Flood</t>
  </si>
  <si>
    <t>Drought</t>
  </si>
  <si>
    <t>Ecosystem Conservation</t>
  </si>
  <si>
    <t>Heat</t>
  </si>
  <si>
    <t>Case Name</t>
  </si>
  <si>
    <t>Description</t>
  </si>
  <si>
    <t>Mobilization Year</t>
  </si>
  <si>
    <t>Instrument type</t>
  </si>
  <si>
    <t>Instrument Subtype</t>
  </si>
  <si>
    <t>Risk reduction (RR) or risk management (RM)</t>
  </si>
  <si>
    <t>Storms</t>
  </si>
  <si>
    <t>Land and ecosystem degradation</t>
  </si>
  <si>
    <t>Resilience</t>
  </si>
  <si>
    <t>Wildfire</t>
  </si>
  <si>
    <t>Address multiple risks</t>
  </si>
  <si>
    <t>Poverty and Livelihoods</t>
  </si>
  <si>
    <t>Water and Sanitation</t>
  </si>
  <si>
    <t>Region of implementation</t>
  </si>
  <si>
    <t>Country/countries of implementation</t>
  </si>
  <si>
    <t>Recipient country 
income status</t>
  </si>
  <si>
    <t>Recipient country 
credit rating (S&amp;P)</t>
  </si>
  <si>
    <t>Level of finance pooling</t>
  </si>
  <si>
    <t>Flow (domestic or international)</t>
  </si>
  <si>
    <t>Funder/Financier</t>
  </si>
  <si>
    <t>Borrower/Recipient/Issuer type</t>
  </si>
  <si>
    <t>Name of Borrower/Recipient/Issuer</t>
  </si>
  <si>
    <t>Instrument size (in USD million)</t>
  </si>
  <si>
    <t>Roles of Actors Involved</t>
  </si>
  <si>
    <t>Innovative design features</t>
  </si>
  <si>
    <t>Impact and scale</t>
  </si>
  <si>
    <t>References</t>
  </si>
  <si>
    <t>Desktop review</t>
  </si>
  <si>
    <t>30 by 30 Zero</t>
  </si>
  <si>
    <t>30 by 30 Zero is a global initiative led by the International Finance Corporation (IFC) and the World Bank that aims to scale up climate finance through the financial sector. The program supports the creation of domestic markets for climate finance in partner countries by aligning financial sector strategies with Nationally Determined Contributions (NDCs). It seeks to increase the share of climate lending in participating banks' total credit portfolios to 30% by 2030, while reducing exposure to climate and carbon-related risks. The initiative also fosters climate investments through the development of domestic green bond markets.</t>
  </si>
  <si>
    <t>Blended Finance</t>
  </si>
  <si>
    <t>Risk reduction</t>
  </si>
  <si>
    <t>N</t>
  </si>
  <si>
    <t>Y</t>
  </si>
  <si>
    <t>Global</t>
  </si>
  <si>
    <t>Multi-country</t>
  </si>
  <si>
    <t>Lower-middle, Upper-middle</t>
  </si>
  <si>
    <t>Varies</t>
  </si>
  <si>
    <t>Program</t>
  </si>
  <si>
    <t>International</t>
  </si>
  <si>
    <t>World Bank, International Finance Corporation</t>
  </si>
  <si>
    <t>Private sector</t>
  </si>
  <si>
    <t>Participating financial institutions, especially banks, in partner countries</t>
  </si>
  <si>
    <t>Not provided</t>
  </si>
  <si>
    <t>International Finance Corporation (IFC): Program lead, providing technical assistance and investment.
World Bank: Collaborator, assisting financial regulators to understand and mitigate climate-related financial risks.
Participating Banks: Implementers, integrating climate finance strategies into their operations.</t>
  </si>
  <si>
    <t>Holistic approach involving policy alignment, market development, and institutional capacity building. It focuses on developing domestic green bond markets to attract private capital for climate, and builds the capacity of financial institutions to integrate climate finance.</t>
  </si>
  <si>
    <t xml:space="preserve">30 by 30 Zero's impact to date is described on its webpage. Examplary achievements include enabling US$470 million so far in Egypt; enhancing rural farmers' financial access through electornic warehouse receipts in Mexico; and helping to facilitate US$680 million worth of investment in South Africa. </t>
  </si>
  <si>
    <t>https://www.international-climate-initiative.com/en/project/scale-up-climate-finance-through-the-financial-sector-30-by-30-zero-20-i-415-global-m-30-by-30-zero-scale-up-climate-finance/</t>
  </si>
  <si>
    <t>Acumen Resilient Agriculture Fund (ARAF)</t>
  </si>
  <si>
    <t>ARAF is a US$56 million adaptation-focused blended finance fund, established in 2020. ARAF invests equity in agricultural service small and medium enterprises, providing services to smallholder farmers in several African countries aimed at increasing their resilience to climate shocks. ARAF addresses the vulnerability of smallholder farmers to climate change impacts such as soil degradation, extreme weather events, and shifting weather patterns by investing in agribusinesses that offer climate-resilient solutions. GCF is providing first-loss protection, and FMO and Open Society Foundations (OSF) have invested in the fund.</t>
  </si>
  <si>
    <t>Sub-saharan Africa</t>
  </si>
  <si>
    <t>Low, Lower-middle, Upper-middle</t>
  </si>
  <si>
    <t>Fund</t>
  </si>
  <si>
    <t>GCF, Acumen, FMO</t>
  </si>
  <si>
    <t>Agribusiness</t>
  </si>
  <si>
    <t>Early and early-growth stage agribusinesses that support smallholder farmers</t>
  </si>
  <si>
    <t>Acumen: Sponsor of the fund
Acumen Capital Partners: Fund manager
Green Climate Fund (GCF): Anchor investor
FMO (Dutch entrepreneurial development bank): Investor
Soros Economic Development Fund: Investor
PROPARCO (via FISEA+): Investor
Children’s Investment Fund Foundation: Investor
IKEA Foundation: Investor
Global Social Impact: Investor</t>
  </si>
  <si>
    <t>Equity Investments: Investments ranging from $300,000 to $4 million in agribusinesses
Technical Assistance Facility (TAF): A $5 million grant-funded facility providing support to investees, with ARAF covering 75% of the costs and companies contributing 25%</t>
  </si>
  <si>
    <t>Coverage includes Kenya, Uganda, Nigeria, Ghana, Ethiopia, Rwanda, and Tanzania</t>
  </si>
  <si>
    <t>https://acumen.org/programs/acumen-resilient-agriculture-fund/</t>
  </si>
  <si>
    <t>CPI</t>
  </si>
  <si>
    <t>ADAPTA Climate Finance Facility (ACF)</t>
  </si>
  <si>
    <t>A US$60 million debt facility, ACF aims to enhance agricultural finance and food security in Kenya and Rwanda. By utilizing ADAPTA’s proprietary climate risk management software, ACF offers a tailored, data-driven approach to reduce the risks associated with lending to smallholder farmers while promoting regenerative agricultural practices. ACF combines first-loss capital with technical support and capacity-building initiatives for financial intermediaries (FIs) and farmers. This strategy makes climate-smart agricultural loans more accessible, enabling farmers to adopt sustainable practices that enhance food security, increase their incomes, and build resilience against climate change.</t>
  </si>
  <si>
    <t>Debt</t>
  </si>
  <si>
    <t>N/A</t>
  </si>
  <si>
    <t>Facility</t>
  </si>
  <si>
    <t>ADAPTA</t>
  </si>
  <si>
    <t xml:space="preserve">Agribusinesses </t>
  </si>
  <si>
    <t xml:space="preserve">Established and managed by ADAPTA in partnership with financial intermediaries such as Kenya's Savings and Credit Cooperative Organizations. </t>
  </si>
  <si>
    <t xml:space="preserve">Leverages climate risk data software to assign a "climate score" to borrowers and reduce the risk of lending to smallholder farmers. Combines first-loss capital with technical support and capacity-building initiatives for financial intermediaries and farmers. </t>
  </si>
  <si>
    <t xml:space="preserve">ADAPTA is available in multiple language for accessibility. It also provides users with nsights and recommendations tailored to their specific location. </t>
  </si>
  <si>
    <t>https://adapta.earth/climatebank
https://www.ifc.org/content/dam/ifc/doc/2024/adapta-ifc-2024.pdf</t>
  </si>
  <si>
    <t>Africa Rural Climate Adaptation Finance Mechanism</t>
  </si>
  <si>
    <t>ARCAFIM is a financing program developed by the International Fund for Agricultural Development (IFAD) to catalyze and scale up private sector investments in climate adaptation for smallholder producers and rural micro-, small-, and medium-sized enterprises (MSMEs) in Africa. The mechanism introduces a practical and widely applicable financing model to mobilize private sector investments for rural climate change adaptation initiatives, particularly in the food systems sector.</t>
  </si>
  <si>
    <t>Concessional loans and TA</t>
  </si>
  <si>
    <t>Lower-middle</t>
  </si>
  <si>
    <t>Mechanism</t>
  </si>
  <si>
    <t>GCF, NDF</t>
  </si>
  <si>
    <t>Funds</t>
  </si>
  <si>
    <t>International Fund for Agricultural Development (IFAD)</t>
  </si>
  <si>
    <t>International Fund for Agricultural Development (IFAD): Implementing entity
Green Climate Fund (GCF): Financier
Nordic Development Fund (NDF): Co-financier
Equity Bank: Private sector partner providing commercial funds</t>
  </si>
  <si>
    <t>ARCAFIM established an on-lending facility of US$90 million and includes a technical assistance component of US$20 million. ARCAFIM focuses on mobilising private sector investments for climate adaptation, with targeted support for smallholder farmers and rural MSMEs. ARCAFIM has also developed a gender action plan to address  gender-specific vulnerabilities and promote women's participation in climate adaptation efforts</t>
  </si>
  <si>
    <t>https://www.greenclimate.fund/sites/default/files/document/funding-proposal-fp220.pdf
https://www.ifad.org/en/w/news/ifad-launches-innovative-financing-mechanism-to-support-small-scale-food-producers-to-adapt-to-climate-change-in-eastern-africa</t>
  </si>
  <si>
    <t>Amazônia Sustainable Supply Chains Mechanism</t>
  </si>
  <si>
    <t>Amazônia Sustainable Supply Chains Mechanism is designed to support forest-compatible value chains in the Brazilian Amazon. By leveraging off-take agreements for sustainable products, it provides upfront finance, technical assistance, and community resources to cooperatives and small producers. The mechanism aims to catalyze the bioeconomy, reduce deforestation pressures, and promote sustainable livelihoods.</t>
  </si>
  <si>
    <t>Debt-based receivables combined with grants for capacity building</t>
  </si>
  <si>
    <t>Latin America and the Caribbean</t>
  </si>
  <si>
    <t>Brazil</t>
  </si>
  <si>
    <t>Upper-middle</t>
  </si>
  <si>
    <t>BB</t>
  </si>
  <si>
    <t>International Finance Corporation</t>
  </si>
  <si>
    <t>Smallholder farmers</t>
  </si>
  <si>
    <t>Cooperatives and small producers engaged in forest-compatible value chains in the Brazilian Amazon.</t>
  </si>
  <si>
    <t>Maua Capital: Co-developer of the mechanism and fund manager.
Natura &amp;Co: Provides upfront investment and commits to long-term purchasing agreements, ensuring market access for sustainable products
Global Innovation Lab for Climate Finance: Supported the design and launch of the instrument
International Finance Corporation (IFC): Invested US$ 1.2 million in the mechanism.</t>
  </si>
  <si>
    <t>Integration of off-take agreements with financing to ensure market access and alignment with conservation goals to maintain forest cover. 
Provides upfront payments to suppliers in exchange for receivables, with off-takers repaying the fund upon product delivery. Off-takers also participate in the subordinate tranche of the fund.
Invests in improving suppliers' capabilities, including technical assistance, infrastructure, and community resources to enhance production capacity and product quality.</t>
  </si>
  <si>
    <t>Aims to finance suppliers of 39 different bio-ingredients, with plans to expand to 55 by 2030
Aims to conserve up to three million hectares of forest and benefit approximately 10,000 households in the Amazon region. Targets the preservation of 3 million hectares of forest, potentially avoiding 1.4 billion tons of CO₂ emissions by 2030</t>
  </si>
  <si>
    <t>https://www.climatepolicyinitiative.org/publication/amazonia-sustainable-supply-chains-mechanism</t>
  </si>
  <si>
    <t>Australia</t>
  </si>
  <si>
    <t>Asia Climate Landscapes Fund (ACLF)</t>
  </si>
  <si>
    <t xml:space="preserve">ACLF is a blended finance fund managed by ADM Capital that provides medium- to long-term senior secured loans to small and medium-sized enterprises (SMEs) in Indonesia. The fund focuses on sustainable agriculture, agroforestry, aquaculture, land regeneration, and forest protection, aiming to reduce greenhouse gas emissions, improve land use management, and enhance community livelihoods and gender equity. </t>
  </si>
  <si>
    <t>East Asia and Pacific</t>
  </si>
  <si>
    <t>Indonesia</t>
  </si>
  <si>
    <t>BBB</t>
  </si>
  <si>
    <t>Ceniarth, the David and Lucile Packard Foundation, the John D. and Catherine T. MacArthur Foundation, Margaret A Cargill Philanthropies, and RS Group.</t>
  </si>
  <si>
    <t>Small business owners</t>
  </si>
  <si>
    <t>SMEs in Indonesia engaged in sustainable agriculture, agroforestry, aquaculture, land regeneration, and forest protection</t>
  </si>
  <si>
    <t>ADM Capital: Fund manager responsible for investment decisions and portfolio management. Implementing agent. 
Investors: Seed commitments from Ceniarth, the David and Lucile Packard Foundation, the John D. and Catherine T. MacArthur Foundation, Margaret A Cargill Philanthropies, and RS Group.
Guarantee Providers: U.S. International Development Finance Corporation (DFC) providing a 50% guarantee at the asset level; additional support from USAID, Rabo Foundation, and the Australian Government’s Department of Foreign Affairs and Trade (DFAT).</t>
  </si>
  <si>
    <t>Medium- to Long-term Senior Secured Loans: Financing ranging from US$5 million to US$20 million for SMEs.
Blended Finance Structure: Combines public and private capital with risk mitigation through guarantees.
Impact-Linked Incentives: 50% of the fund manager’s carry is linked to achieving verified impact targets.
Mitigates risk with 50% guarantee at asset level to attract private investment.</t>
  </si>
  <si>
    <t xml:space="preserve">Aligns financial returns with environmental and social outcomes and aims to improve gender parity within supported enterprises. Addresses the financing gap for SMEs the sustainable sectors. </t>
  </si>
  <si>
    <t>The Asia Climate Landscapes Fund
https://www.dfc.gov/sites/default/files/media/documents/9000104718_0.pdf?utm</t>
  </si>
  <si>
    <t>Asia-Pacific Climate Finance Fund (ACliFF)</t>
  </si>
  <si>
    <t xml:space="preserve">ACliFF is a multi-donor ADB trust fund launched in April 2017 to support the development and implementation of innovative financial risk management products—such as insurance, guarantees, and de-risking instruments—to mobilize private climate finance and enhance resilience to climate and disaster risks in Asia‑Pacific countries. Germany’s BMZ supports it with ADB acting as trustee. </t>
  </si>
  <si>
    <t>Multi-donor trust fund</t>
  </si>
  <si>
    <t>Risk management</t>
  </si>
  <si>
    <t>Regional</t>
  </si>
  <si>
    <t>BMZ</t>
  </si>
  <si>
    <t>Multi-entity</t>
  </si>
  <si>
    <t>National governments, municipalities, financial institutions, insurers, and private sector partners in ADB member countries</t>
  </si>
  <si>
    <t>ADB: Fund trustee, project selection overseer, delivery through CCSC committee reviews
BMZ (Germany): Principal donor providing grant financing
Recipient Entities: Develop financial risk tools—e.g., coral-reef insurance, insurance guarantees, renewable energy de-risking
Private sector financiers and insurers: Participate in piloting commercial risk products supported under ACliFF</t>
  </si>
  <si>
    <t xml:space="preserve">Focused on financial risk instruments rather than direct infrastructure grants 
Flexible, multi-sectoral scope, including risk insurance, energy, coastal resilience, and urban investments
Streamlined governance, managed through ADB’s CCSC for rapid decision‑making </t>
  </si>
  <si>
    <t xml:space="preserve">Coral Reef Insurance: US$3.8m TA approved for four countries (Fiji, Indonesia, Philippines, Solomon Islands) 
Urban Disaster Insurance Pilots: City-level parametric schemes piloted </t>
  </si>
  <si>
    <t>https://www.adb.org/what-we-do/funds/asia-pacific-climate-finance-fund
https://ndcpartnership.org/knowledge-portal/climate-funds-explorer/asia-pacific-climate-finance-fund-acliff</t>
  </si>
  <si>
    <t>Blended Finance Facility (BFF)</t>
  </si>
  <si>
    <t>The Blended Finance Facility (BFF) blends International Development Association's Private Sector Window (IDA PSW) support with pioneering IFC investments across sectors with high development impact, including agribusiness, health, education, affordable housing, infrastructure, climate change mitigation and adaptation, among others. The BFF mitigates various financial risks associated with investments in SMEs and agribusiness as well as pioneering investments across sectors to unlock private sector opportunities that promote productivity improvements and innovation with strong development impact.</t>
  </si>
  <si>
    <t>Provides loans, subordinated debt, equity, guarantees, and risk sharing</t>
  </si>
  <si>
    <t>World Bank</t>
  </si>
  <si>
    <t>SMEs</t>
  </si>
  <si>
    <t>Small and medium enterprises and agribusinesses</t>
  </si>
  <si>
    <t>IDA: provides the concessional funding
IFC: leverages the facility to finance non-commerical and high risk projects</t>
  </si>
  <si>
    <t xml:space="preserve">Provides the risk financing that makes the IFC able to undertake high-risk projects </t>
  </si>
  <si>
    <t>The BFF enables IFC to expand its engagements in markets and sectors covered by its current blended finance platforms and enter into new ones critical to enabling high-impact transactions in IDA PSW-eligible markets. In sectors currently covered by IFC’s blended finance program—SME, agribusiness, and climate change—the BFF builds on the current facilities, leverages existing experience and practices, and brings in additional scale and scope of engagement.</t>
  </si>
  <si>
    <t>https://ida.worldbank.org/en/financing/ida-private-sector-window/blended-finance-facility-bff</t>
  </si>
  <si>
    <t>Blue Alliance Blended Finance Facility for Marine Protected Areas</t>
  </si>
  <si>
    <t>The Blue Alliance Blended Finance Facility is an innovative financing mechanism designed to support the establishment and sustainable management of Marine Protected Areas (MPAs) in the Global South. The facility implements sustainable revenue-generating initiatives in marine protected areas (MPAs). These aim to enhance the protection of over 1,000,000 hectares of high-biodiverse coral reefs and have a positive impact on the local economy, including coastal fishing communities. The initial phase focuss on working with NGOs in Indonesia, Philippines, and Tanzania to manage ‘bankable’ MPAs, on behalf of Governments. It will also prepare new MPA financing mechanisms in Belize, Bahamas, Cabo Verde, Dominican Republic, Fiji, and Mozambique.  By combining public, philanthropic, and private capital, the facility aims to bridge the marine conservation financing gap, promote biodiversity, and enhance the livelihoods of coastal communities through the development of reef-positive businesses.</t>
  </si>
  <si>
    <t>Multi-region</t>
  </si>
  <si>
    <t>BNP Paribas, UBS Optimus, Global Fund for Coral Reefs, Fondation Hans Wilsdorf, Mirova Natural Capital, Mirova Nature+, AXA Climate, Howden Group, UN Capital Development Fund, Blue Natural Capital Finance Facility (BNCFF), Global Eba Fund, Government of Canada</t>
  </si>
  <si>
    <t>Local NGOs, community-based organizations, and reef-positive businesses operating within or around MPAs</t>
  </si>
  <si>
    <t>Blue Alliance: Project lead and implementer
Ocean Risk and Resilience Action Alliance (ORRAA): Collaborator in structuring the facility
BNP Paribas and UBS Optimus: anchor investor
Anchor donors: Global Fund for Coral Reefs, Fondation Hans Wilsdorf, Mirova Natural Capital, Mirova Nature+, AXA Climate, Howden Group, UN Capital Development Fund, Blue Natural Capital Finance Facility (BNCFF), Global Eba Fund
Implementing partners: Governments of Indonesia, the Philippines, and Tanzania
Government of Canada: financial support</t>
  </si>
  <si>
    <t>Blended Finance Facility: Combines grants, refundable grants, impact loans, loan guarantees, and climate insurance solutions to provide up-front and early-stage capital for MPAs.
Reef-Positive Businesses (RPBs): Supports sustainable revenue-generating initiatives such as eco-tourism, blue carbon projects, sustainable fisheries, and community-based aquaculture.</t>
  </si>
  <si>
    <t>Reef-Positive Business Development: Supports the creation and scaling of businesses that generate revenue while promoting marine conservation.
Community Development: Enhances livelihoods and food security for coastal communities through sustainable economic activities.
Climate Resilience: Strengthens the resilience of marine ecosystems and coastal populations to climate change impacts.
Scalability: Designed to be replicated and scaled across multiple regions and countries.</t>
  </si>
  <si>
    <t>https://oceanriskalliance.org/project/establishing-a-blended-finance-facility-for-marine-protected-areas-mpas/
https://bluealliance.earth/our-blue-finance-facility/</t>
  </si>
  <si>
    <t>SFWG Recommendation</t>
  </si>
  <si>
    <t>Brazil Climate and Ecological Transformation Investment Platform (BIP)</t>
  </si>
  <si>
    <t>The Brazil Climate and Ecological Transformation Investment Platform (BIP) is an initiative from the Brazilian government to expand investments in ecological transformation towards the decarbonization of the economy, the sustainable use of resources and the improvement of the quality of life of the population. Led by the Brazil's Ministry of Finance, together with the Ministries of Environment and Climate Change (MMA), Development, Industry, Commerce and Services (MDIC), and Mines and Energy (MME), BIP supports the Ecological Transformation Plan and other government climate transition and adaptation plans in key sectors. The National Bank for Economic and Social Development (BNDES) acts as the Secretariat for the Platform, managing the day-to-day operations.</t>
  </si>
  <si>
    <t>Both</t>
  </si>
  <si>
    <t>Public and private sector entities undertaking projects aligned with Brazil's ecological and climate goal</t>
  </si>
  <si>
    <t>Brazilian Government: Ministry of Finance; Ministry of Environment and Climate Change; Ministry of Mines and Energy; Ministry of Development, Industry, Trade, and Services provide policy formulation and platform oversight.
World Bank Group: Partner supporting the scaling up of climate investments and sustainable finance.
Inter-American Development Bank (IDB): Support creation of financial instruments like hedging platforms to support green investments.
Brazilian Development Bank (BNDES): Certifies projects as green, ensuring alignment with the Ecological Transformation Plan. Implementing agent
International Partners: Bloomberg Philanthropies, Glasgow Financial Alliance for Net Zero (GFANZ), Green Climate Fund (GCF), Asian Infrastructure Investment Bank (AIIB), New Development Bank (NDB) – financial and technical support.</t>
  </si>
  <si>
    <t>Green Project Certification: BNDES certifies projects to ensure they meet ecological transformation criteria.
Project Pipeline Development: Identification and preparation of investment-ready projects.
Blended Finance Mechanisms: Combining public and private funding sources to de-risk investments.
Hedging Platform: Developed with IDB to mitigate foreign exchange risks for investors.</t>
  </si>
  <si>
    <t>BIP combines policy, finance, and certification to drive ecological transformation.</t>
  </si>
  <si>
    <t>https://www.gov.br/fazenda/pt-br/acesso-a-informacao/acoes-e-programas/transformacao-ecologica/bip/brazil-climate-and-ecological-transformation-platform
https://investmentpolicy.unctad.org/investment-policy-monitor/measures/4838/launches-new-investment-platform-to-boost-international-green-investment
https://www.iadb.org/en/news/brazils-ministry-finance-idb-plan-create-hedging-platform-brazils-green-transformation-plan</t>
  </si>
  <si>
    <t>Caaporã Socio-Climate 
Benefits Fund</t>
  </si>
  <si>
    <t>The Caaporã Socio-Climate Benefits Fund is an innovative blended finance mechanism designed to combat small-scale deforestation in Brazil by incentivizing forest restoration through agroforestry. It provides long-term investments and technical assistance to smallholders, enabling them to implement agroforestry systems on degraded lands. The fund aims to increase smallholder income, enhance carbon sequestration, and support Brazil's commitments under the Paris Agreement.</t>
  </si>
  <si>
    <t>Kaeté Investimentos</t>
  </si>
  <si>
    <t>Smallholder farmers in the Brazilian Amazon region</t>
  </si>
  <si>
    <t>Kaeté Investimentos: Anchor company managing agroforestry investments and providing technical assistance.
Climate Policy Initiative (CPI): Secretariat and analytical provider
Brazilian Ministry of Foreign Affairs and U.S. Department of State: Support through the Brazil-U.S. Climate Change Working Group
Private Investors: Provide concessional and commercial capital</t>
  </si>
  <si>
    <t>Financial Mechanism: Blended finance combining concessional and commercial capital
Investment Vehicle: Special Purpose Vehicle (SPV)
Partnership Agreements: Rural Partnership Agreements with smallholders, sharing production between the smallholder and the company
Technical Assistance: Training smallholders in agroforestry practices
Market Development: Facilitating sales of agroforestry products
The instrument’s structure addresses the main barriers preventing smallholders in the Amazon from widely adopting agroforestry systems by 1) providing the upfront investment needed to implement agroforestry systems in smallholdings through a partnership agreement, with production shared between the smallholder and the company; 2) engaging smallholders in implementation, providing them with an additional income from the start, and as such, training them in agroforestry so they can expand such systems beyond the scope of the partnership; and 3) Developing markets to sell the shared production.</t>
  </si>
  <si>
    <t>Increases smallholder income by at least 58% if implemented on 1 hectare, and by 234% if expanded to 4 hectares. Stores at least ten times more carbon over 20 years compared to current vegetation in degraded pastures. Develops a framework for financial institutions to assess and approve financing of agroforestry systems presented by smallholders</t>
  </si>
  <si>
    <t>https://www.climatefinancelab.org/ideas/caapora-the-socio-climate-benefits-fund-2/</t>
  </si>
  <si>
    <t>Caribbean Blended Finance for Resilience Fund (CBFR)</t>
  </si>
  <si>
    <t>The CBFR Fund is a regional blended financial instrument for sourcing impact investment, equity, mezzanine, debt and a risk mitigation window for climate-resilient projects with a focus on sustainable energy. This is in keeping with one of the Caribbean Climate-Smart Accelerator pillars of work to realise 90% renewable energy for the region by 2035. It's goal is to mobilize private sector investment in climate-resilient projects by utilizing concessional financing to mitigate risks and enhance returns for commercial investors. The Fund's purpose is aligned with the Inter-American Development Bank's Climate Change Action Plan, which emphasizes the essential role that partner resources play in promoting sustainable development, and with the institution's commitment to the 2030 Agenda in Latin America and the Caribbean.</t>
  </si>
  <si>
    <t>Impact investment, equity, mezzanine finance, debt, and a risk mitigation window.</t>
  </si>
  <si>
    <t>Government of Finland</t>
  </si>
  <si>
    <t>Private sector entities engages in climate mitigation and adaptation projects</t>
  </si>
  <si>
    <t>Finland: Contribution of EUR 50 million 
IDB Invest: Originate, execute and manage the Fund’s blended finance resources using various investment instruments, including debt instruments, guarantees and equity investments, as well as performance-based incentives.
Caribbean Climate-Smart Accelerator (CCSA): Initiator and promoter of the CBFR Fund.</t>
  </si>
  <si>
    <t>Fund is aligned with other donor trust funds administered by the Inter-American Development Bank with a mandate to invest in projects that contribute to climate change mitigation and adaptation through private-sector financing.</t>
  </si>
  <si>
    <t>https://www.idbinvest.org/en/news-media/idb-invest-and-finland-launch-blended-finance-climate-fund-latin-america-and-caribbean</t>
  </si>
  <si>
    <t>Cities Climate Finance Gap Fund</t>
  </si>
  <si>
    <t>Launched in September 2020 by Germany and Luxembourg and implemented jointly by the World Bank and European Investment Bank (EIB), in partnership with Global Covenant of Mayors, C40, ICLEI, CCFLA, and GIZ. The Fund offers early-stage technical assistance to cities in developing and emerging economies, helping them refine climate-smart project ideas into finance-ready plans—unlocking sustainable urban infrastructure investments </t>
  </si>
  <si>
    <t>Multi-donor technical assistance trust fund</t>
  </si>
  <si>
    <t>Risk Reduction</t>
  </si>
  <si>
    <t>World Bank, bilateral donors</t>
  </si>
  <si>
    <t>Local government</t>
  </si>
  <si>
    <t>Minicipal governments in participating countries</t>
  </si>
  <si>
    <t>World Bank and EIB: Manage trust fund operations, provide advisory and capacity-building
Donor governments: provide funding
City networks (ICLEI, 40, GCoM): promote the fund, engage member cities, broker eligibility
Cities/local governments: apply, engage in capacity-building and project preparation 
Technical advisors: assist in strategy development, prefeasibility, and finance readiness</t>
  </si>
  <si>
    <t xml:space="preserve">Addressing the “preparation gap”: Focused on early strategic and technical readiness for climate projects 
Hybrid management structure: Parallel World Bank and EIB funds to ensure broad reach and governance options 
Strong collaborations: Leveraging city networks and make-or-break linkages for finance access 
</t>
  </si>
  <si>
    <t>Initial reach: Supported 33 cities across 18 countries in the first year 
2023 expansion: Extended reach to 183 cities in 67 countries </t>
  </si>
  <si>
    <t>https://www.eib.org/en/products/mandates-partnerships/donor-partnerships/trust-funds/city-climate-finance-gap-fund
https://www.citygapfund.org/</t>
  </si>
  <si>
    <t>Climate Investor Two (CI2)</t>
  </si>
  <si>
    <t>Climate Investor Two (CI2) is Climate Fund Managers’ second climate-focused blended finance initiative, designed to support the private sector in developing and constructing climate-resilient infrastructure projects in emerging markets, specifically in the water, sanitation, and ocean sectors—areas that typically lack private investment. Building on the model of Climate Investor One, which focused on renewable energy, CI2 integrates the development, construction, and refinancing phases into a single platform to streamline project financing and reduce risk. By targeting investments that reduce greenhouse gas emissions and increase the resilience of vulnerable communities, CI2 aims to help countries adapt to the impacts of climate change. For example, in water-stressed regions, the fund supports infrastructure that sources, transports, and treats water for municipal and industrial users. Notably, CI2 represents the Green Climate Fund’s (GCF) first large-scale private sector program in the water sector.</t>
  </si>
  <si>
    <t>Low, Lower-middle</t>
  </si>
  <si>
    <t>GCF, NDF, European Commission</t>
  </si>
  <si>
    <t>Private infrastructure companies operating in the water, sanitation, and ocean sector within target countries</t>
  </si>
  <si>
    <t>Climate Fund Managers (CFM): Fund manager responsible for the overall management and operation of CI2.
Green Climate Fund (GCF): Approved a funding proposal (FP190) to support CI2.
Nordic Development Fund (NDF): Provided a €15 million grant to the Development Fund component of CI2.
European Commission: Partnered with CI2 to mobilize private sector investment.
Dutch Fund for Climate and Development (DFCD): Collaborated with CI2 to support project development.</t>
  </si>
  <si>
    <t xml:space="preserve">Development Fund: Provides early-stage development capital through donor-based grants to prepare projects for investment readiness.
Construction Equity Fund: Offers equity investments to finance the construction phase of projects. 
Refinancing Fund: Operating as a post-construction debt facility the refinancing fund will provide long-term senior debt to a project once it is fully operational. </t>
  </si>
  <si>
    <t>High Mitigation Potential: Projected to mitigate approximately 44.65 million tonnes of CO₂ equivalent over its 20-year lifespan.
Focus on Underfunded Sectors: Targets critical infrastructure sectors that are often overlooked by private investors.</t>
  </si>
  <si>
    <t>https://www.greenclimate.fund/sites/default/files/document/funding-proposal-fp190.pdf 
https://www.climatepolicyinitiative.org/wp-content/uploads/2012/12/Building-Financial-Instruments-for-Climate-Adaptation.pdf
https://climatefundmanagers.com/funds/#ci2</t>
  </si>
  <si>
    <t>Cooling as a Service</t>
  </si>
  <si>
    <t>Cooling as a Service is a pay-per-service model for clean cooling systems. The scheme eliminates upfront investment for customers, who instead pay per unit of cooling they use, incentivizing efficient consumption. Technology providers are incentivized to install and maintain the most efficient equipment possible, while finance providers have the security of owning an operating asset under a cooling-as-a-service contract with a customer</t>
  </si>
  <si>
    <t>Pay-for-service</t>
  </si>
  <si>
    <t>Basel Agency for Sustainable Energy (BASE)</t>
  </si>
  <si>
    <t>Service Providers: Companies offering cooling services under the CaaS model.
Customers: Businesses, institutions, and households requiring cooling solutions.</t>
  </si>
  <si>
    <t>Basel Agency for Sustainable Energy (BASE): Co-developer of the CaaS Initiative, providing support and resources for implementation.
Kigali Cooling Efficiency Program (K-CEP): Partner organization supporting the promotion of energy-efficient cooling.
Global Innovation Lab for Climate Finance: Recognized CaaS as an innovative financial instrument for sustainable cooling.</t>
  </si>
  <si>
    <t>Aligns incentives for service providers to maintain high efficiency and system performance. 
Facilitates access to advanced cooling technologies in markets where they were previously unaffordable.</t>
  </si>
  <si>
    <t>Supports the reduction of greenhouse gas emissions by promoting energy-efficient technologies.
Encourages the development of local service economies around cooling services.
Financing up to 34 cooperatives and suppliers of 39 different bio-ingredients</t>
  </si>
  <si>
    <t xml:space="preserve">https://www.seforall.org/news/cooling-as-a-service-a-disruptive-business-model-for-sustainable-cooling
https://www.climatefinancelab.org/ideas/cooling-as-a-service-caas 
</t>
  </si>
  <si>
    <t>Cooling Facility</t>
  </si>
  <si>
    <t>The Cooling Facility will be one of the world’s first cooling-focused facilities with the aim to provide cooling solutions in nine countries. It will focus on regulation and policy, technical assistance and financing to address and help remove barriers to the development of sustainable cooling investments. Planned measures include financing for investments in innovative, climate-friendly cooling technologies and systems, and creating an enabling environment by strengthening institutional, policy and regulatory frameworks and building capacity of key stakeholders in technologies, business models and cooling project appraisal and implementation.</t>
  </si>
  <si>
    <t>Includes grants and concessional loans</t>
  </si>
  <si>
    <t>Green Climate Fund</t>
  </si>
  <si>
    <t>Sovereign government(s)</t>
  </si>
  <si>
    <t>Governments in participating countries</t>
  </si>
  <si>
    <t>Green Climate Fund (GCF): Financier
International Bank for Reconstruction and Development (IBRD) and International Development Association (IDA): Accredited Entities responsible for implementation</t>
  </si>
  <si>
    <t>Finances investments in innovative, climate-friendly cooling technologies and systems. 
Strengthens institutional, policy, and regulatory frameworks. 
Builds capacity of key stakeholders in technologies, business models, and project implementation 
Integrates policy reform, technical assistance, and financial investment</t>
  </si>
  <si>
    <t>Focuses exclusively on sustainable cooling solutions. 
Operates across multiple countries with diverse climatic and economic contexts
Aims to create scalable and replicable models for sustainable cooling</t>
  </si>
  <si>
    <t>https://www.greenclimate.fund/sites/default/files/document/funding-proposal-fp177.pdf</t>
  </si>
  <si>
    <t>Dutch Fund for Climate and Development (DFCAD)</t>
  </si>
  <si>
    <t>The Dutch Fund for Climate and Development (DFCD) is a climate resilience fund, dedicated to supporting climate adaptation and mitigation projects which benefit vulnerable communities and landscapes. It provides access to finance for promising early-stage initiatives, helping them to develop and grow into scalable projects that are resilient to the effects of climate change. To maximize potential for investment, the fund first seeks to de-risk the projects through its Origination Facility, building capacity to grow with financial (including debt and equity) and technical assistance.</t>
  </si>
  <si>
    <t>Government of The Netherlands</t>
  </si>
  <si>
    <t>Private sector entities, NGOs, and community-based organizations implementing climate adaptation and mitigation projects.</t>
  </si>
  <si>
    <t>Dutch Ministry of Foreign Affairs: Fund provider.
FMO (Dutch Entrepreneurial Development Bank): Lead consortium partner and manager of the Land Use Facility.
Climate Fund Managers (CFM): Manager of the Water Facility.
World Wide Fund for Nature Netherlands (WWF-NL) and SNV Netherlands Development Organisation: Managers of the Origination Facility.</t>
  </si>
  <si>
    <t>Origination Facility: Provides grants and technical assistance to develop bankable climate projects.
Land Use Facility: Invests in sustainable land use projects.
Water Facility: Invests in water-related climate projects.</t>
  </si>
  <si>
    <t>https://www.thedfcd.com/
https://www.wwfzm.panda.org/?30441%2FConsortium-partners-WWF-and-SNV-officially-launch-the-Dutch-Fund-for-Climate-and-Development-DFCD-in-Zambia</t>
  </si>
  <si>
    <t>IMF: Unlocking Adaptation Finance in Emerging Market and Developing Economies</t>
  </si>
  <si>
    <t>GAIA Climate Investment Funds</t>
  </si>
  <si>
    <t>GAIA is a blended finance platform designed to mobilize up to US$ 1.48 billion in private debt capital for climate adaptation and mitigation projects across 25 emerging markets, with 70% allocated towards climate adaptation projects. The platform aims to enhance climate resilience, protect biodiversity, and positively impact approximately 20 million people by providing long-term loans for high-impact projects.</t>
  </si>
  <si>
    <t>Private debt financing</t>
  </si>
  <si>
    <t>MUFG Bank, Green Climate Fund, FinDev Canada</t>
  </si>
  <si>
    <t>Project developers and entities implementing climate adaptation and mitigation projects in the targeted countries</t>
  </si>
  <si>
    <t xml:space="preserve">Climate Fund Managers (CFM): Appointed as the Alternative Investment Fund Manager (AIFM) for GAIA LP
Pollination: Strategic Advisor to the Investment Manager
FinDev Canada: Co-founder and provider of concessional finance
MUFG Bank, Ltd.: Co-founder and commercial partner
Green Climate Fund (GCF): Co-founder and financier
USAID: Key partner supporting the platform </t>
  </si>
  <si>
    <t>Provides of long-term loans for climate adaptation and mitigation projects.
Combines commercial, concessional, and grant capital into blended finance structure.
Focuses on sectors such as water and sanitation, energy generation and access, low-carbon transport, and green buildings</t>
  </si>
  <si>
    <t>GAIA Climate Investment Funds targets  Least Developed Countries and Small Island Developing States, and aligns with the Paris Agreement and G7 Partnership for Infrastructure and Investment.</t>
  </si>
  <si>
    <t>https://www.greenclimate.fund/sites/default/files/document/funding-proposal-fp223.pdf 
https://climatefundmanagers.com/2023/12/04/climate-fund-managers-appointed-investment-manager-of-gaia-lp-a-usd1-48-bn-target-climate-focused-emerging-market-private-debt-platform</t>
  </si>
  <si>
    <t>Global Fund for Coral Reefs (GFCR)</t>
  </si>
  <si>
    <t xml:space="preserve">The GFCR is the first and only global blended finance instrument dedicated to coral reefs. It aims to strengthen the resilience of coastal reef ecosystems, communities, and economies by mobilizing new public and private resources that advance sustainable businesses and innovative financial solutions. </t>
  </si>
  <si>
    <t>Incorporates grants, concessional loans, and equity investments</t>
  </si>
  <si>
    <t>Green Climate Fund, bilateral donors, foundations</t>
  </si>
  <si>
    <t>Public and private entities, including governments, NGOs, and businesses engaged in coral reef conservation and sustainable development.</t>
  </si>
  <si>
    <t>United Nations Development Programme (UNDP): Convening Agent and manager of the GFCR UN Fund.
Pegasus Capital Advisors: Manager of the GFCR Equity Fund.
Green Climate Fund (GCF): Provided anchor investment in the Equity Fund.
Donor Governments: Germany, France, UK, USA, among others.
Philanthropic Organizations: Paul G. Allen Family Foundation, Prince Albert II of Monaco Foundation.
Financial Institutions: BNP Paribas, UBS Optimus Foundation.</t>
  </si>
  <si>
    <t>GFCR UN Fund provides grants, technical assistance, and concessional finance. The GFCR Equity Fund invests in commercial projects and companies with business models that reduce threats to coral reefs.</t>
  </si>
  <si>
    <t xml:space="preserve">Innovative Blended Finance Model: Combines public and private funding sources to maximize impact.
Focus on Coral Refugia: Targets resilient reef areas that can serve as strongholds against climate change.
Support for Sustainable Livelihoods: Invests in projects that provide economic benefits to local communities.
Global Reach: Operates in multiple regions with diverse partners and stakeholders. 
</t>
  </si>
  <si>
    <t>https://www.greenclimate.fund/project/fp180
https://globalfundcoralreefs.org/
https://www.conservationfinancealliance.org/gfcr?utm</t>
  </si>
  <si>
    <t>Infrastructure Climate Resilient Fund</t>
  </si>
  <si>
    <t>The Infrastructure Climate Resilient Fund is a blended finance vehicle designed to enhance the climate resilience of infrastructure projects across Africa. It aims to embed climate adaptation strategies throughout the infrastructure lifecycle—from project preparation and design to construction and operation—particularly in sectors most vulnerable to climate impacts such as transport, energy, and water. The fund is structured to de-risk investments for private sector actors by combining concessional capital with private financing.</t>
  </si>
  <si>
    <t>Green Climate Fund, European Investment Bank, Nigeria Soveriegn Investment Authority, African pension funds</t>
  </si>
  <si>
    <t xml:space="preserve">Public and private sector infrastructure developers across covered countries. </t>
  </si>
  <si>
    <t>Africa Finance Corporation (AFC): Fund Manager and lead implementing entity
Green Climate Fund (GCF): Anchor investor (USD 253 million commitment)
European Investment Bank (EIB): Co-investor
Nigeria Sovereign Investment Authority (NSIA): Strategic investor
Private African Pension Funds: Additional investors</t>
  </si>
  <si>
    <t>Concessional equity investments catalyze private investment. 
Parametric insurance tools protect against climate shocks. 
Technical assistance for integrating climate risk data and resilience into infrastructure design and procurement</t>
  </si>
  <si>
    <t xml:space="preserve">As the first at-scale private sector climate adaptation program for infrastructure in Africa by the GCF, the Infrastruture Climate Resilient Fund aims to benefit  50 million people directly and 144 million indirectly. It integrates parametric insurance and climate-smart engineering to build long-term resilience, and encourages private sector participation in adaptation financing in countries with limited fiscal space
</t>
  </si>
  <si>
    <t>https://www.africafc.org/es/noticias-e-informaci%C3%B3n/noticias/green-climate-fund-commits-record-us-253-million-to-afcs-infrastructure-climate-resilient-fund-for-africa</t>
  </si>
  <si>
    <t>InsuResilience Investment Fund</t>
  </si>
  <si>
    <t>The IIF is a public-private partnership initiated by KfW Development Bank on behalf of the German Federal Ministry for Economic Cooperation and Development (BMZ). Managed by BlueOrchard Finance, the fund aims to improve access to and the use of climate insurance in developing countries, thereby contributing to climate change adaptation by reducing the vulnerability of micro, small, and medium enterprises (MSMEs) and low-income households to extreme weather events.</t>
  </si>
  <si>
    <t>equity, debt and TA</t>
  </si>
  <si>
    <t>Private investors</t>
  </si>
  <si>
    <t>Existing or new insurance or reinsurance companies that already provide or introduce insurance solutions that help clients mitigate climate related risks</t>
  </si>
  <si>
    <t>KfW Development Bank: Initiator of the fund on behalf of BMZ.
BMZ (German Federal Ministry for Economic Cooperation and Development): Mandator of the fund.
BlueOrchard Finance: Fund manager responsible for investment decisions and operations.
CelsiusPro: Manages the Technical Assistance Facility, providing support to investees.
Private Investors: Provide capital to the fund, benefiting from de-risking mechanisms.</t>
  </si>
  <si>
    <t>Private Debt and Equity Investments: Financing provided to companies in the climate insurance value chain.
Technical Assistance Facility: Offers support to investees for capacity building and product development.
Premium Support Facility: Provides subsidies to reduce insurance premiums for end-users.
Public-Private Partnership: Combines public and private capital to finance climate resilience initiatives.</t>
  </si>
  <si>
    <t>Technical Assistance and Premium Support: Provides additional support to investees and end-users to enhance the effectiveness and affordability of climate insurance products.
Global Reach: Operates in multiple developing countries, aiming to increase climate insurance coverage among vulnerable populations.</t>
  </si>
  <si>
    <t>https://www.blueorchard.com/wp-content/uploads/2020-Protecting-low-income-communities-through-climate-insurance-by-IIF-1.pdf 
https://www.gwp.org/globalassets/global/gwp-saf-files/gcf-asia/day2/12.-introduction-insuresilience-investment-fund.pdf
https://pitchbook.com/profiles/fund/16151-50F?utm</t>
  </si>
  <si>
    <t>InsuResilience Investment Fund Private Equity II</t>
  </si>
  <si>
    <t>IIF PE II is a private equity fund launched in April 2022, managed by BlueOrchard and initiated by KfW on behalf of the German BMZ. It provides equity financing to companies throughout the climate insurance value chain—such as insurtechs, agricultural insurers, and weather-risk data providers—to improve resilience to extreme weather events in emerging and developing countries.</t>
  </si>
  <si>
    <t>Blended finance private equity</t>
  </si>
  <si>
    <t>Insurers, reinsurers, brokers, aggregators, and other businesses involved in the value chain of insurance that develop, offer, or distribute insurance products covering climate risks (e.g. crop insurance, livestock insurance, business interruption from pandemics, property damage from natural disasters) to a material extent.</t>
  </si>
  <si>
    <t>BlueOrchard: Fund manager, deploys equity, manages technical and premium-support facilities
KfW/BMZ: Fund initiator, provides catalytic financing and first-loss support
Development Partners: NDF (junior equity &amp; grants), EIB, BII, Schroders
Investees: Insurtechs and insurance platforms
Technical Providers: Assist funded companies via front-line capacity building and subsidies</t>
  </si>
  <si>
    <t>Private equity blended with first-loss and premium subsidy mechanisms
Technical assistance to ensure product affordability and scale
Targeting impact plus market-rate returns (12–20% IRR net)
Positioned along the climate insurance value chain—from tech, underwriting, distribution, to data models</t>
  </si>
  <si>
    <t xml:space="preserve">60% deployed across seven firms in climate insurance value chain by Dec 2024
</t>
  </si>
  <si>
    <t>https://www.insuresilienceinvestment.fund/
https://www.ndf.int/what-we-finance/projects/project-database/insuresilience-investment-fund-ii-iif-ii-c156.html?</t>
  </si>
  <si>
    <t>InsuResilience Solutions Fund</t>
  </si>
  <si>
    <t xml:space="preserve">Launched in 2018 by KfW on behalf of the German BMZ and managed by the Frankfurt School of Finance &amp; Management, the ISF provides grants for designing, pilot‑testing, and launching innovative climate-risk insurance products in developing countries—targeting households, SMEs, humanitarian organizations, and governments vulnerable to climatic shocks like floods, droughts, and storms. </t>
  </si>
  <si>
    <t>Blended finance based grant facility</t>
  </si>
  <si>
    <t>Governments, insurers, public entities, NGOs, private sector</t>
  </si>
  <si>
    <t>EUR 2.5 milion per project</t>
  </si>
  <si>
    <t xml:space="preserve">KfW/BMZ: Financing authority, issuer, and manager
Frankfurt School: Programme implementation and grant administration
Insurers, NGOs, governments: Apply jointly for funding; develop and pilot products
Technical advisors: Risk modeling, market design, regulatory support (e.g., Global Risk Modeling Alliance) </t>
  </si>
  <si>
    <t xml:space="preserve">Targeted TA grants (up to €15k) for proposal development 
Three-pronged support: risk analysis, product development, premium subsidies </t>
  </si>
  <si>
    <t xml:space="preserve">49 projects across 27 countries by end of 2022; ongoing global reach 
</t>
  </si>
  <si>
    <t>https://www.insuresilience.org/programme/isf/ 
https://www.bmz.de/en/issues/climate-change-and-development/climate-risk-insurance/insuresilience-solutions-fund-59558</t>
  </si>
  <si>
    <t>SFWG</t>
  </si>
  <si>
    <t>Kigali Bulk Water Supply Project</t>
  </si>
  <si>
    <t>The Kigali Bulk Water Supply Project is a Public Private Partnership (PPP) between the Government of Rwanda and Kigali Water Limited. It is Rwanda’s first large-scale independent water producer project.The project focused on the development, design, financing, construction and operation of a Bulk Water Facility in Kanzenza, south of Kigali. The objective is to supply clean and potable water. The initiative aimed at addressing Kigali's water scarcity by developing a large-scale water treatment and supply facility. The project enhances the city's water capacity by 40 million liters per day, improving access for approximately 500,000 people and supporting industrial zones.</t>
  </si>
  <si>
    <t>PPP</t>
  </si>
  <si>
    <t>Rwanda</t>
  </si>
  <si>
    <t>Low</t>
  </si>
  <si>
    <t>B+</t>
  </si>
  <si>
    <t>Project</t>
  </si>
  <si>
    <t xml:space="preserve">African Development Bank, Emerging Africa Infrastructure Fund, PIDG Technical Assistance Facility </t>
  </si>
  <si>
    <t>Government of Rwanda (through the Water and Sanitation Corporation (WASAC)).</t>
  </si>
  <si>
    <t>Government of Rwanda: Provided regulatory support and facilitated the PPP framework.
Kigali Water Limited (Metito Group): Responsible for the design, construction, operation, and maintenance of the facility.
African Development Bank (AfDB): Provided $19 million in senior debt financing.
Emerging Africa Infrastructure Fund (EAIF): Contributed $19 million in senior debt and $2.6 million in junior debt.
PIDG Technical Assistance Facility (TAF): Offered a $6.25 million grant to enhance project viability.
International Finance Corporation (IFC): Served as the lead transaction advisor.
Multilateral Investment Guarantee Agency (MIGA): Issued approximately $10 million in guarantees to cover equity investments against political risks.</t>
  </si>
  <si>
    <t>Construction of forwarding infrastructure, including pipelines and reservoirs.
Finances operation and maintenance of the facility for 25 years post-construction.</t>
  </si>
  <si>
    <t>Increases Kigali's water supply capacity by 40,000 cubic meters per day, serving around 500,000 people to support Rwanda's goal of universal water access by 2024. Enhanced water supply to the Kigali Prime Economic Zone also boosts industrial growth. Improved sanitation in schools and communites reduces the prevalance of waterborne diseases.</t>
  </si>
  <si>
    <t>https://www.ifc.org/content/dam/ifc/doc/mgrt/pppstories-rwanda-kigalibulkwater.pdf?utm 
https://www.afdb.org/en/documents/rwanda-kigali-bulk-water-results-brief-2022</t>
  </si>
  <si>
    <t>LAGreen Fund</t>
  </si>
  <si>
    <t>By investing in green bonds and supporting new issuers with technical assistance, LAGreen facilitates access to this innovative instrument for financing green initiatives in the region. The fund promotes best practices and high impact standards, with the aim of consolidating green bonds as an instrument to mobilize funding from international capital markets, financing the transition to more sustainable economic models in the region.</t>
  </si>
  <si>
    <t>Green bond+B51</t>
  </si>
  <si>
    <t>DFIs</t>
  </si>
  <si>
    <t>Issuers of green bonds, sustainability bonds, social bonds, sustainability-linked bonds, green loans</t>
  </si>
  <si>
    <t>Finance in Motion: Fund's advisor
Junior and senior tranches: Public investors and development finance institutions 
Subordinated notes: development finance institutions and institutional private investors.
Implementer: LAGreen</t>
  </si>
  <si>
    <t>Supports first-time issuers of green bonds.
Promotes high-impact credentials of green bonds and LAGreen's principles and value among relevant stakeholders.
Fosters the development of a more dynamic green bond market in Latin America.
Connects international and private investors with green bond issuers in the region.</t>
  </si>
  <si>
    <t xml:space="preserve">Seeks to build the Latin American bond market through investments in green bonds issued in the region. </t>
  </si>
  <si>
    <t>https://lagreen.lu/</t>
  </si>
  <si>
    <t xml:space="preserve">Living Amazon Mechanism </t>
  </si>
  <si>
    <t>Living Amazon Mechanism's overarching goal is to protect the Amazon rainforest by strengthening Amazon socio-biodiversity organizations, businesses, and supply chains, promoting a development model in the Brazilian Protected Areas System in the Amazon that zupports conservation stewards (ILPCs) by combining conservation with income generation. The estimated improvement of the effectiveness of protected areas (Resex, RDS, and APAs – IUCN categories IV and VI) reaches 11.9M hectares and provides global environmental benefits.</t>
  </si>
  <si>
    <t>Global Environment Facility</t>
  </si>
  <si>
    <t>Government of Brazil (Ministry of the Environment and Climate Change), sub-national governments, Indigenous communities, and local NGOs</t>
  </si>
  <si>
    <t>Global Environment Facility (GEF) – Primary funder
UNDP and UNEP – Implementing agencies
Brazilian Ministry of the Environment and Climate Change – National coordination and execution
Amazon Cooperation Treaty Organization (ACTO) – Regional coordination
Local NGOs and community organizations – On-the-ground project implementers</t>
  </si>
  <si>
    <t>Climate adaptation and biodiversity finance
Grant mechanisms for forest conservation and restoration
Indigenous land governance and monitoring systems
Climate-resilient agriculture and bioeconomy initiatives
Multi-country coordination platform for knowledge and finance alignment</t>
  </si>
  <si>
    <t>Focuses on transboundary cooperation within the Amazon biome
Prioritizes Indigenous and local knowledge and leadership
Includes a regional coordination mechanism to harmonize strategies across countries
Part of GEF’s Global Biodiversity Framework Early Action Support
Aligns with Brazil’s ecological transformation agenda and Amazon Fund objectives</t>
  </si>
  <si>
    <t>https://www.thegef.org/projects-operations/projects/11327</t>
  </si>
  <si>
    <t>EIB</t>
  </si>
  <si>
    <t>Outrigger Impact Fund LCFP</t>
  </si>
  <si>
    <t>The Outrigger Impact Fund is a blended finance vehicle focused on catalyzing the blue economy in Small Island Developing States (SIDS). It provides debt and equity financing to projects that enhance environmental and community resilience, aiming for nature-positive outcomes in vulnerable island and coastal regions.</t>
  </si>
  <si>
    <t>Senior debt, senior equity, and junior equity</t>
  </si>
  <si>
    <t xml:space="preserve">European Investment Bank </t>
  </si>
  <si>
    <t>Oceanwide Limited</t>
  </si>
  <si>
    <t>Oceanwide Limited: Fund manager and promoter
European Investment Bank (EIB): Financial intermediary providing funding support
International Climate Finance Accelerator (ICFA): Supporter of fund development and capacity building</t>
  </si>
  <si>
    <t>Debt and equity investments in blue economy sectors
Capacity building and technical assistance
Aggregation of projects to scale and attract private capital</t>
  </si>
  <si>
    <t>Focus on Small Island Developing States (SIDS)
Blended finance structure to attract diverse investors
Emphasis on scalable and replicable business models
Alignment with EU environmental legislation and EIB standards
Support from international climate finance initiatives</t>
  </si>
  <si>
    <t>https://eur03.safelinks.protection.outlook.com/?url=https%3A%2F%2Fwww.eib.org%2Fen%2Fprojects%2Fpipelines%2Fall%2F20240355&amp;data=05%7C02%7Csfwg.secretariat%40undp.org%7C30cf312987f14367e89c08dd8660de90%7Cb3e5db5e2944483799f57488ace54319%7C0%7C0%7C638814472827733713%7CUnknown%7CTWFpbGZsb3d8eyJFbXB0eU1hcGkiOnRydWUsIlYiOiIwLjAuMDAwMCIsIlAiOiJXaW4zMiIsIkFOIjoiTWFpbCIsIldUIjoyfQ%3D%3D%7C0%7C%7C%7C&amp;sdata=n8IHOX0%2FdohetgqxXJBOInK3Xay7KgW2A1m7H6Wkmug%3D&amp;reserved=0</t>
  </si>
  <si>
    <t>Smallholder Resilience Ventures</t>
  </si>
  <si>
    <t xml:space="preserve">Smallholder Resilience Ventures (SRV) is a debt and equity fund that invests in agri-SMEs in high-value, climate-resilient crop value chains in East Africa. SRV’s synchronized approach includes aggregating smallholder production via One Acre Fund’s client base and rural infrastructure, deploying capital to established SMEs in the value chain with TA to de-risk investments, and launching new SMEs through a venture studio to fill market gaps. </t>
  </si>
  <si>
    <t>OneAcre Fund</t>
  </si>
  <si>
    <t>Agricultural SMEs</t>
  </si>
  <si>
    <t>One Acre Fund: Initiator and implementer of SRV.
Catalytic Climate Finance Facility (CC Facility): Provides strategic advice, financial modeling, scalability assessments, and investor outreach support</t>
  </si>
  <si>
    <t>Blended Investment Fund: Deploys synchronized investments in existing agri-SMEs.
Venture Studio: Creates new companies to fill gaps in agricultural value chains.</t>
  </si>
  <si>
    <t xml:space="preserve">Connects smallholders to international markets.
Venture studio to fill market gaps and strengthen value chains and generate investible startups for investors interested in agriculture in Africa. </t>
  </si>
  <si>
    <t>https://www.climatefinancelab.org/wp-content/uploads/2021/01/Smallholder-Resilience-Fund-Overview.pdf 
https://www.climatepolicyinitiative.org/wp-content/uploads/2012/12/Building-Financial-Instruments-for-Climate-Adaptation.pdf</t>
  </si>
  <si>
    <t>Structured Finance for Nature (SFN)</t>
  </si>
  <si>
    <t xml:space="preserve">SFN is designed to mobilize capital for the conservation and restoration of critical ecosystems, particularly in Southeast Asia. It addresses key challenges hindering the establishment of a new class of natural assets by aggregating diverse assets and creating a blended capital stack, mitigating high upfront costs, long return timelines, and project-specific risks. Rigorous monitoring and verification systems ensure project integrity and meet next-generation transparency expectations. With the launch of this instrument, Forest Carbon aims to establish a replicable model for capital deployment and set an industry standard in community benefit sharing.
</t>
  </si>
  <si>
    <t>Lower-middle, upper-middle</t>
  </si>
  <si>
    <t>Forest Carbon</t>
  </si>
  <si>
    <t>Forest Carbon: Proponent and implementer of the SFN instrument.
Climate Policy Initiative (CPI): Serves as the Secretariat and analytical provider for the Lab.
Development Finance Institutions (DFIs): Provide bond investments to lower the cost of capital.
Family Offices and High-Net-Worth Individuals: Invest through the Model Forests and Biodiversity Bond.</t>
  </si>
  <si>
    <t>Special Purpose Vehicle (SPV): Deploys capital into Forest Carbon’s pipeline, with 60% dedicated to intact ecosystems and 40% to forest and wetland restoration.
Capital Stack: Includes equity, mezzanine debt, and publicly accessible green bonds.
Model Forests and Biodiversity Bond: Designed for smaller investment increments accessible to high-net-worth individuals and family offices.</t>
  </si>
  <si>
    <t>Environmental Impact: Aims to prevent the emission of 2.5 million tCO₂e and remove over 200,000 tCO₂e annually.
Biodiversity Protection: Protects more than 200 endangered or vulnerable species by restoring and managing critical habitats</t>
  </si>
  <si>
    <t>https://www.climatefinancelab.org/ideas/structured-finance-for-nature/</t>
  </si>
  <si>
    <t>Subnational Climate Fund (SCF)</t>
  </si>
  <si>
    <t>The Subnational Climate Fund (SCF) is a global blended finance initiative that aims to invest in and scale mid-sized (US$ 5 – 75m) subnational infrastructure projects in the fields of sustainable energy, waste and sanitation, regenerative agriculture and nature-based solutions in developing countries. The FUND is designed to overcome private investment and project-level barriers that lead to chronic
underfunding of bankable mitigation and adaptation projects at the sub-national level, at the deal size of $5-$75 million project funding.</t>
  </si>
  <si>
    <t xml:space="preserve">Sub-national fovernments </t>
  </si>
  <si>
    <t>GCF: anchor investor 
Pegasus Capital Advisor: fund manager
International Union for Conservation of Nature (IUCN): manages the techical assistance 
Catalytic Finance Foundation and Gold Standard: implements the TA</t>
  </si>
  <si>
    <t>The SCF Fund features a dedicated, grant-funded facility ($28M) for Technical Assistance (TA) that provides technical support and grant funding to stakeholders in identifying and strengthening investment proposals for the Fund. In addition to financial performance, it supports implementers in ensuring the achievement of National Determined Contributions (NDCs), SDG impacts, and Nature Based Solutions (NbS). With the GCF's financial support, TA is managed by the International Union for Conservation of Nature (IUCN) and implemented together with the Catalytic Finance Foundation and Gold Standard.</t>
  </si>
  <si>
    <t>https://www.greenclimate.fund/project/fp152
https://www.subnational.finance/</t>
  </si>
  <si>
    <t>Sustainable Development Goals Loan Fund</t>
  </si>
  <si>
    <t>The SDG Loan Fund is a $1.1 billion blended finance vehicle designed to advance the United Nations Sustainable Development Goals (SDGs) in emerging and frontier markets. It provides high-impact loans to local companies and projects across Latin America, Asia, Africa, and Eastern Europe, focusing on sectors such as affordable energy, financial inclusion, and sustainable agriculture. The fund employs a blended finance structure that combines public and private capital, leveraging catalytic investments to mobilize private sector funding.</t>
  </si>
  <si>
    <t>John D. and Catherine T. MacArthur Foundation</t>
  </si>
  <si>
    <t xml:space="preserve">Local companies and projects in sectors aligned with the SDGs, particularly in affordable energy, financial inclusion, and sustainable agriculture.
</t>
  </si>
  <si>
    <t>Allianz Global Investors: Fund manager
FMO Investment Management: Originating and managing the loan portfolio
John D. and Catherine T. MacArthur Foundation: Provided a $25 million guarantee for credit enhancement
Investors: Allianz, FMO, Skandia, among others</t>
  </si>
  <si>
    <t xml:space="preserve">Blended Finance Structure: Combines public and private capital
Credit Enhancement: First-loss investment from FMO and a $25 million guarantee from the MacArthur Foundation
Loan Portfolio: Approximately 100 high-impact loan participations
Innovative structure combining first-loss investments and guarantees to mobilize private capital
Focus on high-impact sectors aligned with the SDGs
</t>
  </si>
  <si>
    <t>One of the largest blended finance funds launched to date
Focus on high-impact sectors aligned with the SDGs
Aims to support approximately 60,000 jobs and avoid around 450,000 tCO₂ equivalent of greenhouse gas emissions per annum</t>
  </si>
  <si>
    <t>https://www.allianz.com/en/mediacenter/news/commitment/environment/231201-allianz-sdg-loan-fund-mobilizes-over-usd-one-billion-of-investor-capital.html</t>
  </si>
  <si>
    <t>The West African Initiative for Climate Smart Agriculture</t>
  </si>
  <si>
    <t xml:space="preserve">The West African Initiative for Climate-Smart Agriculture (WAICSA) is the only West Africa-led blended finance fund with a specific focus on increasing the uptake of CSA practices by smallholder farmers. It aims to convert of 185,000 hectares to climate-smart agriculture, with potential to improve food security for 90,000 smallholder farming households and mitigate up to 2 million tCO2eq annually. WAICASA makes credit for smallholder organizations and agribusinesses more accessible by mobilize public and concessional capital to provide subsidized interest rate loans. WAICSA also builds the capacity of local financial institutions to design loan products with CSA adoption conditions, helping bring additional resources to this sector. In addition, technical guidance on CSA implementation is provided to bridge the knowledge gap and further support smallholders to adopt these practices and comply with loan conditions. The Financing Facility  comprises 80% of the fund, while the Technical Assistance Facility makes up 20% of the fund. </t>
  </si>
  <si>
    <t xml:space="preserve">ECOWAS Bank for Investment and Development </t>
  </si>
  <si>
    <t>Smallholder farmers, smallholder farming organizations, and agribusinesses with loan ticket sizes below US$1 million.</t>
  </si>
  <si>
    <t>Economic Community of West African States (ECOWAS): Proponent and regional coordinator.
ECOWAS Bank for Investment and Development (EBID): Financial partner.
Regional Agency for Agriculture and Food (RAAF): Implementation support.</t>
  </si>
  <si>
    <t>First West Africa-led blended finance fund focusing on CSA for smallholders. Includes a technical assistance facility</t>
  </si>
  <si>
    <t>https://www.climatefinancelab.org/ideas/the-west-african-initiative-for-climate-smart-agriculture/</t>
  </si>
  <si>
    <t>Tropical Asia Forest Fund (TAFF 2)</t>
  </si>
  <si>
    <t xml:space="preserve">TAFF2 is a closed-end blended finance fund managed by New Forests, aiming to invest in sustainable plantation forestry and nature-based solutions across Southeast Asia. The fund seeks to generate financial returns while delivering positive environmental and social impacts, including climate mitigation, biodiversity conservation, and community development. </t>
  </si>
  <si>
    <t>Asian Development Bank, Australian Government, David and Lucile Packard Foundation, Sumitomo Mitsui Trust Bank, Temasek, and TotalEnergies.</t>
  </si>
  <si>
    <t>Sustainable forestry companies and projects within target countries, focusing on entities engaged in plantation forestry, conservation, and related activities</t>
  </si>
  <si>
    <t>New Forests: Fund manager responsible for investment decisions and portfolio management.
Investors: Include institutional investors such as the Asian Development Bank, Australian Government, David and Lucile Packard Foundation, Sumitomo Mitsui Trust Bank, Temasek, and TotalEnergies.</t>
  </si>
  <si>
    <t>Sustainable Forestry Investments: Equity investments in plantation forestry assets producing timber, rubber, and carbon credits.
Blended Finance Structure: Combines public and private capital to de-risk investments and attract additional funding.
Impact Activities: Initiatives aligned with the Paris Agreement and UN Sustainable Development Goals, focusing on climate action, biodiversity, and community engagement</t>
  </si>
  <si>
    <t>Integrated Impact Approach: TAFF2 combines commercial forestry investments with activities aimed at ecosystem restoration, reforestation, and community forestry.
Carbon Credit Generation: Projects under TAFF2 have the potential to generate carbon credits, contributing to climate mitigation efforts.
Community Engagement: The fund emphasizes collaboration with local communities to enhance livelihoods and ensure sustainable resource management.</t>
  </si>
  <si>
    <t>https://eur03.safelinks.protection.outlook.com/?url=https%3A%2F%2Fwww.convergence.finance%2Fapi%2Ffile%2Ffcf42fa323462c34d33b38aebe61f16f%3A9a99cde5a14ccb6c530c86047b3c087625114e3151c16931afd7e3113a34a38337c20c57a1c0840c9f5be4682a965f27cc4387565bb290a5006a14aa3abd026c7dc5f5ab9cc58940bb2a0b4f0137e637f1c6162a9618b80f1e7d01cfa6462c686cd673c53b03a6181fe7ba9e7bf6f1700bd63d2871758a18d07eba3d8974896ece48f96bd5c948bbdee03b7b9c1800d0&amp;data=05%7C02%7Csfwg.secretariat%40undp.org%7C679a8e03d5e84d7359f808dd86285b98%7Cb3e5db5e2944483799f57488ace54319%7C0%7C0%7C638814232396072698%7CUnknown%7CTWFpbGZsb3d8eyJFbXB0eU1hcGkiOnRydWUsIlYiOiIwLjAuMDAwMCIsIlAiOiJXaW4zMiIsIkFOIjoiTWFpbCIsIldUIjoyfQ%3D%3D%7C0%7C%7C%7C&amp;sdata=%2BQAIzewnCXANK2D636r11%2Bl3ZFXw3TxmvwaZkdIyEAA%3D&amp;reserved=0 
https://newforests.com/new-forests-announces-first-close-of-tropical-asia-forest-fund-2-raising-us120-million-2</t>
  </si>
  <si>
    <t xml:space="preserve">UK's Havant Thicket Reservoir </t>
  </si>
  <si>
    <t xml:space="preserve">The UK's National Wealth Fund (formerly UK infrastructure Bank) collaborated with private investors, including ING, Lloyds, Nat West, and Siemens Bank to finance the construction of the UK's first reservoir since the 1990s. Representing the Fund's first investment in water and climate resilience, the 160 hectare Havant Thicket reservoir will supply an estimated 160,000 customers with 21 million liters of water per day to help combat the economic, social, and environmental impacts from drought. </t>
  </si>
  <si>
    <t>Europe and Central Asia</t>
  </si>
  <si>
    <t>United Kingdom</t>
  </si>
  <si>
    <t>High-income</t>
  </si>
  <si>
    <t>AA</t>
  </si>
  <si>
    <t>Domestic</t>
  </si>
  <si>
    <t>National Soverign Wealth Fund (formerly UK Infrastructure Bank)</t>
  </si>
  <si>
    <t>Portsmouth Water</t>
  </si>
  <si>
    <t>National Soverign Wealth Fund (formerly UK Infrastructure Bank) provided Portsmouth Water with a GBP 50 million loan  alongside private investors, including ING, Lloyds, Nat West and Siemens Bank.</t>
  </si>
  <si>
    <t>UK National Sovereign Wealth Fund's first investment in both water and climate resilience</t>
  </si>
  <si>
    <t>https://www.nationalwealthfund.org.uk/news/uk-infrastructure-bank-invest-ps50m-first-uk-reservoir-be-built-1980s</t>
  </si>
  <si>
    <t>Atlanta Environmental Impact Bond (EIB)</t>
  </si>
  <si>
    <t>This innovative financing gives DWM access to $14 million in funding for green infrastructure that will reduce stormwater runoff, increase flood storage, and enhance the quality of life of Westside neighborhoods. EIB-funded projects were derived from existing plans, citizen concerns, and Green Infrastructure Task Force partnerships, and include a mix of urban ecosystem restoration and green stormwater management practices in both the combined and separate sewer areas of upper Proctor Creek watershed. The projects aim to alleviate local flooding and improve water quality and stream health, while also providing access to greenspace, improved air quality, public environmental education, restored native habitat, and green jobs. Collectively, the projects are projected to reduce stormwater runoff by 55 million gallons annually. The bond focuses on the Proctor Creek Watershed, which is only major watershed that lies entirely within the Atlanta city limits.</t>
  </si>
  <si>
    <t>Bond</t>
  </si>
  <si>
    <t>North America</t>
  </si>
  <si>
    <t>United States of America</t>
  </si>
  <si>
    <t>AA+</t>
  </si>
  <si>
    <t>Bond holders</t>
  </si>
  <si>
    <t>Department of Watershed Management, City of Atlanta</t>
  </si>
  <si>
    <t xml:space="preserve">Department of Watershed Management, City of Atlanta: bond issuer
Quantified Ventures: impact investment firm that designed the bond
Neighborly: mission-oriented deal broker 
The Rockefeller Foundation: provided grant through the Foundation's Innovative Financing program. </t>
  </si>
  <si>
    <t>EIB-funded projects were derived from existing plans, citizen concerns, and Green Infrastructure Task Force partnerships, and include a mix of urban ecosystem restoration and green stormwater management practices in both the combined and separate sewer areas of upper Proctor Creek watershed.</t>
  </si>
  <si>
    <t>https://www.atlantawatershed.org/environmental-impact-bond/</t>
  </si>
  <si>
    <t>Benin SDG Bond</t>
  </si>
  <si>
    <t xml:space="preserve">The bond aims to support the reforms and investments necessary to ensure that the population has suitable work conditions, an adequate healthcare system, the food and clean water they need, access to clean energy (without harming the country’s ecosystem and essential resources), and equal rights and opportunities for all. </t>
  </si>
  <si>
    <t>SDG Bond</t>
  </si>
  <si>
    <t>Benin</t>
  </si>
  <si>
    <t>Government of Benin</t>
  </si>
  <si>
    <t>Government of Benin: Issuer of the SDG bond
Ministry of Economy and Finance, Benin: Implmenting agent
Citi: Joint sustainability structuring adviser and joint bookrunner
Natixis: Joint sustainability structuring adviser and joint bookrunner
Vigeo Eiris (Moody's ESG Solutions): Provided the second-party opinion, rating the framework's contribution to sustainability as "advanced"
Investors: Primarily European and U.S. investors with ESG-focused investment strategies</t>
  </si>
  <si>
    <t>Use of Proceeds: Financing projects in education, healthcare, clean water and sanitation, renewable energy, and other areas aligned with the SDGs
SDG Bond Framework: Aligned with ICMA's Green Bond Principles, Social Bond Principles, and Sustainability Bond Guidelines
Reporting: Commitment to annual reporting on the allocation of proceeds and environmental and social impact</t>
  </si>
  <si>
    <t>First sovereign SDG bond issuance in Africa
Oversubscribed more than twice, with an order book exceeding €1.2 billion
Priced at a yield of 4.95% with a 12.5-year maturity, maturing in January 2035
Approximately 91% of the bond was allocated to investors with sustainable investment strategies</t>
  </si>
  <si>
    <t>https://www.cagd.bj/en/news-en/benin-sends-message-saves-costs-with-first-african-sovereign-sdg-bond/</t>
  </si>
  <si>
    <t>IDB</t>
  </si>
  <si>
    <t xml:space="preserve">Bolivariano Blue Bond </t>
  </si>
  <si>
    <t xml:space="preserve">IDB Invest and Banco Bolivariano issued in 2023 a blue bond with incentives linked to meeting climate and nature positive objectives. The $80 million bond has been subscribed with an investment from IDB Invest of $40 million and another from FinDev Canada for $40 million. 
The resources from the bond are deployed toward the conservation of oceans through the promotion and expansion of access to credit for the sustainable production of shellfish, water and wastewater management, and solid waste management and the circular economy. The issuance also included a just transition component by promoting the participation of micro, small and medium-sized enterprises (MSMEs) in the supply/value chain in the different uses of funds. 
This is the first blue bond that has incentives for meeting climate and nature targets, including the adherence and report to the principles of the Working Group for the Disclosure of Nature-Related Financial Information (TNFD). This will be an important milestone for Banco Bolivariano, as it will be one of the first banks in the region to adhere to TNFD. In case of non-compliance with the targets, a fee will be charged to investors by the issuer. </t>
  </si>
  <si>
    <t>Private bond</t>
  </si>
  <si>
    <t>Ecuador</t>
  </si>
  <si>
    <t>B-</t>
  </si>
  <si>
    <t>IDB, bond holders</t>
  </si>
  <si>
    <t>Banco Bolivariano C.A.</t>
  </si>
  <si>
    <t>Banco Bolivariano: Issuer of the Blue Bond and implenting agent.
IDB Invest: Investor and advisory partner, contributing $40 million and providing technical assistance.
FinDev Canada: Investor, contributing $40 million.
Sustainalytics: Provided a second-party opinion on the bond's framework.</t>
  </si>
  <si>
    <t>Use of Proceeds: Financing projects in sustainable seafood production, water and wastewater management, and solid waste management and circular economy.
Performance-Based Incentives: Incorporates financial penalties if predefined environmental and social targets are not met.
Reporting and Transparency: Commitment to annual reporting on allocation and impact, aligned with international standards.</t>
  </si>
  <si>
    <t>First of Its Kind: World's first blue bond with performance-based incentives tied to environmental and social targets.
Alignment with TNFD: Banco Bolivariano is among the first banks in the region to align with the Taskforce on Nature-related Financial Disclosures (TNFD) framework.
Support for MSMEs: Promotes participation of micro, small, and medium-sized enterprises in sustainable projects.
Contribution to SDGs: Supports Sustainable Development Goals 6 (Clean Water and Sanitation), 12 (Responsible Consumption and Production), and 14 (Life Below Water).</t>
  </si>
  <si>
    <t xml:space="preserve">https://idbinvest.org/en/news-media/idb-invest-banco-bolivariano-announce-issuance-worlds-first-blue-bond-targeted-incentives
https://www.findevcanada.ca/en/news/findev-canada-invests-ecuadors-second-blue-bond-support-preservation-oceans </t>
  </si>
  <si>
    <t>California Proposition 4: The Safe Drinking Water, Wildfire Prevention, Drought Preparedness, and Clean Air Bond Act</t>
  </si>
  <si>
    <t xml:space="preserve">Proposition 4 is a $10 billion general obligation bond measure approved by California voters in November 2024. It funds a broad range of climate resilience and environmental protection initiatives, including wildfire prevention, water infrastructure, clean energy, and ecosystem restoration. The measure emphasizes benefits for disadvantaged communities and mandates annual audits to ensure transparency and accountability.
</t>
  </si>
  <si>
    <t>State of California</t>
  </si>
  <si>
    <t>California State Legislature: Drafted and placed the measure on the ballot.
California Voters: Approved the bond measure through the electoral process.
State Agencies: Responsible for administering and overseeing the funded programs and projects. These include the Department of Water Resources, California Department of Forestry and Fire Protection (CAL FIRE), and the State Water Resources Control Board, among others.</t>
  </si>
  <si>
    <t>Equity Focus: Prioritizes funding for disadvantaged and climate-vulnerable communities.
Transparency Measures: Requires annual audits and public reporting.
Comprehensive Scope: Addresses a wide range of climate resilience and environmental protection needs.
Multiyear Implementation: Funds are to be allocated over several years, allowing for strategic planning and execution.</t>
  </si>
  <si>
    <t>https://voterguide.sos.ca.gov/propositions/4/</t>
  </si>
  <si>
    <t>City of Cape Town Green Bond</t>
  </si>
  <si>
    <t>In response to the severe drought experienced in the Western Cape, the City of Cape Town issued a green bond to finance water infrastructure projects. This bond was the first in South Africa to be certified by the Climate Bonds Initiative (CBI), underscoring its commitment to environmental sustainability. The proceeds were allocated to initiatives aimed at improving water resilience, including upgrading the municipality’s water infrastructure.</t>
  </si>
  <si>
    <t>Green bond</t>
  </si>
  <si>
    <t>South Africa</t>
  </si>
  <si>
    <t>BB-</t>
  </si>
  <si>
    <t>City of Cape Town</t>
  </si>
  <si>
    <t>City of Cape Town: Issuer of the green bond. 
City of Cape Town Water and Sanitation Department: manages the implementation of the projects financed by bond proceeds.
Rand Merchant Bank (RMB): Lead arranger for the bond issuance. 
Climate Bonds Initiative (CBI): Provided certification for the bond, ensuring it met international green bond standards.</t>
  </si>
  <si>
    <t>Bond Issuance: R1 billion green bond issued to investors.
Use of Proceeds: Financing water infrastructure projects aimed at enhancing the city's resilience to drought and water scarcity.</t>
  </si>
  <si>
    <t xml:space="preserve">First CBI-Certified Green Bond in South Africa: Set a precedent for future green bond issuances in the country.
Focused on Water Resilience: Addressed critical infrastructure needs in response to a severe drought crisis.
Public Sector Leadership: Demonstrated the role of municipal governments in mobilizing finance for climate adaptation projects.
Cape Town's green bond won the best green bond award at the UK Environmental Finance Green Bond Awards 2018.
The city raised the targeted ZAR 1bn/USD 83M from eight bidders; the bond has a 10-year tenure and was issued at a spread of 133 basis points of the government bond. </t>
  </si>
  <si>
    <t xml:space="preserve">https://www.rmb.co.za/deal/investing-in-cape-towns-most-precious-assets 
https://www.climatebonds.net/files/reports/cbio_sa_energytrans_03d.pdf </t>
  </si>
  <si>
    <t>Climate Adaptation Bond</t>
  </si>
  <si>
    <t>A thematic bond issued under the AIIB Sustainable Development Bond Framework, the 5-year bond raised AUD 500 million whose proceeds will be allocated to projects that have an estimated climate adaptation finance portion of 20 percent or greater of the total project financing.</t>
  </si>
  <si>
    <t>Climate Resilience Bond</t>
  </si>
  <si>
    <t>MDB</t>
  </si>
  <si>
    <t>Asian Infrastructure Investment Bank (AIIB)</t>
  </si>
  <si>
    <t xml:space="preserve">Joint lead managers: Commonwealth Bank of Australia, Deutsche Bank AG Sydney Branch, J.P. Morgan Securities Australia Limited, The Toronto-Dominion Bank, London.
Asia Infrastructure Investment Bank: implementing agent </t>
  </si>
  <si>
    <t>Financing infrastructure projects with at least 20% of total project financing dedicated to climate adaptation
Projects include water infrastructure improvements, flood emergency rehabilitation, and municipal services enhancement</t>
  </si>
  <si>
    <t>First climate adaptation-themed bond issued by AIIB
Proceeds allocated to projects with significant climate adaptation components
Supports AIIB's commitment to align with the Paris Agreement and increase climate financing
Recognized for innovation in directing use of proceeds to climate adaptation finance</t>
  </si>
  <si>
    <t xml:space="preserve">https://www.aiib.org/en/news-events/news/2025/aiib-strengthens-commitment-to-climate-resilient--infrastructure-with-aud500-million-bond-issuance.html </t>
  </si>
  <si>
    <t>Climate Adaptation Notes</t>
  </si>
  <si>
    <t xml:space="preserve">Climate Adaptation Notes aims to increase funding for water and wastewater adaptation projects by combining the construction financing and postconstruction refinancing phases into a single instrument. Combining shortterm construction financing from commercial banks with long-term postconstruction refinancing allows long-term funders to leverage commercial banks’ construction project expertise, mitigating project performance risk and enabling institutional investors’ participation in sectors they previously viewed as too risky. </t>
  </si>
  <si>
    <t>Grant</t>
  </si>
  <si>
    <t>Low, Lower-middle, upper-middle</t>
  </si>
  <si>
    <t>Project developers in the water and wastewater sectors, including municipal governments and private entities.</t>
  </si>
  <si>
    <t>GFA Climate and Infrastructure: Experience in pipeline development and evaluation.
Renewable by Nature: Specialist impact investment manager.
Commercial Banks: Provide construction financing and conduct due diligence.
Institutional Investors: Provide long-term asset-based infrastructure funding.
Development Finance Institutions (DFIs): Offer first-loss tranches to attract private investment.
Managed through a Debt Capital Markets (DCM) platform overseen by an independent financial institution.</t>
  </si>
  <si>
    <t>Combined Financing Structure: Merges short-term construction loans with long-term refinancing into a single instrument.
Risk Allocation: Distributes technical and credit risks to parties best equipped to manage them.
Impact Monitoring: Includes performance metrics to assess climate adaptation outcomes.</t>
  </si>
  <si>
    <t>Innovative Structure: First instrument to streamline adaptation project financing into a single bond through public-private partnerships.
Financial Sustainability: Aims to lower financing costs, making projects more bankable and reducing reliance on concessional finance.
Catalytic Potential: Could leverage approximately USD 100 million of private capital, increasing treatment capacity by 90 megaliters per day and benefiting over 90,000 residents.</t>
  </si>
  <si>
    <t>https://www.climatepolicyinitiative.org/wp-content/uploads/2020/09/Climate_Adaptation_Notes_Instrument_Analysis.pdf</t>
  </si>
  <si>
    <t xml:space="preserve">Climate Resilience Bonds / Green Bond Programme </t>
  </si>
  <si>
    <t>The proceeds of EBRD’s Climate Resilience Bonds are earmarked to support a specific portfolio of climate resilient investments that are consistent with the Climate Resilience Principles launched by the Climate Bond Initiative in September 2019. Proceeds are allocated to the Climate Resilience Portfolio (CRP), which includes investments in climate-resilient infrastructure, businesses, and ecological systems.</t>
  </si>
  <si>
    <t>Lower-middle, Upper-middle, High-income</t>
  </si>
  <si>
    <t>European Bank for Reconstruction and Development</t>
  </si>
  <si>
    <t>EBRD: Issuer and manager of bond proceeds.
Investors: Purchase bonds to fund climate-resilient projects.
Project Implementers: Various entities executing the financed projects.</t>
  </si>
  <si>
    <t>Climate-resilient infrastructure (e.g., water, energy, transport).
Climate-resilient businesses and commercial operations.
Climate-resilient agriculture and ecological systems.</t>
  </si>
  <si>
    <t>First dedicated climate resilience bond issued by a multilateral development bank.
Aligns with Climate Bonds Initiative's Climate Resilience Principles.
Supports both new projects and refinancing of existing climate-resilient investments.</t>
  </si>
  <si>
    <t xml:space="preserve">European Bank for Reconstruction and Development. (2019, September). Climate Resilience Bonds/Green Bond Programme information template. </t>
  </si>
  <si>
    <t>DC Water First Ever Environmental Impact Bond</t>
  </si>
  <si>
    <t xml:space="preserve">DC Water partnered with Goldman Sachs Urban Investment Group and Calvert Foundation to issue the first U.S. Environmental Impact Bond in September 2016. This $25 million, tax-exempt bond financed green infrastructure under the DC Clean Rivers Project, aiming to reduce combined sewer overflows (CSOs) through nature-based solutions like rain gardens, permeable pavement, and bioswales. Payment to investors varies based on performance, sharing risk and reward between investors and DC Water. </t>
  </si>
  <si>
    <t>Environmental Impact Bond</t>
  </si>
  <si>
    <t>DC Water and Sewer Authority</t>
  </si>
  <si>
    <t>DC Water: Issued the bond, implemented green infrastructure projects, and reported outcomes
Goldman Sachs &amp; Calvert Foundation: Provided capital and shared performance risk
Technical Advisors &amp; Legal Experts: Public Financial Management (financial advisor), Squire Patton Boggs (bond counsel), Harvard Government Performance Lab &amp; Quantified Ventures (transaction coordination), Orrick LLP (investor counsel)</t>
  </si>
  <si>
    <t xml:space="preserve">Performance-linked bond payments with risk sharing based on stormwater reduction targets
Rigorous impact measurement, with a 20% runoff reduction achieved in Rock Creek
Job creation leverage, including green infrastructure workforce development for local residents
First-of-its-kind in the U.S., establishing a replicable model for other municipalities 
</t>
  </si>
  <si>
    <t>Nearly 20% reduction in stormwater runoff confirmed via performance evaluation 
Financial innovation: Created a scalable EIB structure tied to environmental outcomes plus investor risk/reward</t>
  </si>
  <si>
    <t>https://www.dcwater.com/about-dc-water/media/news/dc-water-goldman-sachs-and-calvert-foundation-pioneer-environmental</t>
  </si>
  <si>
    <t xml:space="preserve">Development Bank of Rwanda (BRD) Sustainability-Linked Bond (SLB)
</t>
  </si>
  <si>
    <t xml:space="preserve">In September 2023, BRD issued Rwanda's first SLB, marking the first such issuance in East Africa and by a national development bank globally. The bond aims to align BRD's strategy with Rwanda's sustainable development goals, minimize lending costs to beneficiaries, and contribute to the development of the domestic capital market, particularly the sustainable finance sector. Supported by IDA, the bond's key performance indicators are aimed at improving the environmental, social, and governance systems of partner financial institutions; increasing financing for women-led small and medium-sized enterprises; and financing more affordable housing. Issuing the bond in local currency further reduces foreign exchange risks and bolsters Rwanda’s local capital markets. </t>
  </si>
  <si>
    <t>Sustainability-linked bond</t>
  </si>
  <si>
    <t>World Bank, bond holders</t>
  </si>
  <si>
    <t>Development Bank of Rwanda (BRD)</t>
  </si>
  <si>
    <t>Development Bank of Rwanda (BRD): Issuer
World Bank (International Development Association - IDA): Provided a $10 million credit enhancement mechanism through the Access to Finance for Recovery and Resilience Project
Government of Rwanda: Facilitated the World Bank's support
RMB and BK Capital: Joint Lead Managers and Sustainability Coordinators</t>
  </si>
  <si>
    <t xml:space="preserve">Key Performance Indicators (KPIs):
- Increase the percentage of BRD's Participating Financial Institutions (PFIs) implementing Environmental and Social Management Systems (ESMS) from 0% to 75% by 2028.
- Increase the share of loans to women-led SMEs from 15.4% to 30% of BRD's SME portfolio by 2028.
- Finance or refinance 13,000 affordable housing units by 2028.
Coupon Structure: Step-down feature where coupon payments decrease on a sliding scale between 0 and 40 basis points, depending on the number of targets met.
Credit Enhancement: $10 million escrow account funded by IDA, invested in Government of Rwanda bonds, to serve as collateral in case of default.
</t>
  </si>
  <si>
    <t>First SLB issued in Rwanda and East Africa, and the first by a national development bank globally.
Innovative step-down coupon structure incentivizes achievement of sustainability targets.
Credit enhancement mechanism reduces credit risk and borrowing costs, enabling BRD to offer end borrowers new lending at rates approximately half of what would have been for a plain vanilla issuance.
Oversubscribed issuance with participation from over 120 investors, including local pension funds, asset managers, insurance companies, microfinance institutions, banks, unit trust schemes, and retail investors.
Listed on the Rwanda Stock Exchange, contributing to the development of the domestic capital market.</t>
  </si>
  <si>
    <t xml:space="preserve">https://www.worldbank.org/en/news/press-release/2023/09/29/rwanda-afe-development-bank-launches-first-sustainability-linked-bond-to-promote-inclusive-sustainable-development
https://www.worldbank.org/en/news/feature/2024/11/14/pioneering-sustainable-and-inclusive-finance </t>
  </si>
  <si>
    <t>Egypt Sovereign Green Bond</t>
  </si>
  <si>
    <t>On September 29, 2020, Egypt became the first country in the Middle East and North Africa (MENA) region to issue a sovereign green bond. The five-year bond aimed to finance environmentally sustainable projects, aligning with Egypt's Vision 2030 and its Nationally Determined Contributions (NDCs) under the Paris Agreement. The issuance was part of Egypt's broader strategy to develop its green finance market and attract ESG-focused investors.</t>
  </si>
  <si>
    <t>Sovereign green bond</t>
  </si>
  <si>
    <t>Middle East and North Africa</t>
  </si>
  <si>
    <t>Egypt</t>
  </si>
  <si>
    <t>Government of Egypt</t>
  </si>
  <si>
    <t>Government of Egypt (Ministry of Finance): Issuer of the green bond
World Bank: Provided expertise and support through the Government Debt and Risk Management (GDRM) Program
Vigeo Eiris: Conducted the independent review and verification of Egypt's Green Financing Framework
Investors: Included 16 new first-time USD bond investors and 40 green or ESG-focused investors</t>
  </si>
  <si>
    <t>Use of Proceeds: Financing projects in renewable energy, clean transportation, sustainable water and wastewater management, pollution prevention and control, energy efficiency, and climate change adaptation
Green Financing Framework: Established to guide the selection and management of eligible green projects
Reporting: Commitment to annual reporting on the allocation of proceeds and environmental impact</t>
  </si>
  <si>
    <t>First sovereign green bond issuance in the MENA region
Oversubscribed more than seven times, leading to an increase in size from USD 500 million to USD 750 million and a reduction in the interest rate from 5.75% to 5.25%
Set a precedent for future green bond issuances in the region, including by the private sector</t>
  </si>
  <si>
    <t xml:space="preserve">https://www.worldbank.org/en/news/feature/2022/03/02/supporting-egypt-s-inaugural-green-bond-issuance
https://www.sbfnetwork.org/wp-content/assets/policy-library/692_Egypt_Egyptian_Sovereign_Green_Bonds.pdf </t>
  </si>
  <si>
    <t>Fiji Sovereign Green Bond (FSGB)</t>
  </si>
  <si>
    <t>In November 2017, the Fijian government successfully issued a sovereign green bond and raised Fijian dollars (FJD) 100 million (~USD 50 million; long-term average conversion rate: 1 USD = 2 FJD) to help finance its transition towards a low-carbon and climate-resilient economy. For the bond’s issuance, Fiji developed a Green Bond Framework through a transparent process with sound plans for strengthening the country’s climate actions and in strong alignment with the International Capital Market Association’s (ICMA) Green Bond Principles. 
Fiji’s Green Bond Framework (FGBF) targets climate change mitigation and adaptation, sustainable land use and biodiversity protection and, in addition, helps achieving the Sustainable Development Goals (SDG).</t>
  </si>
  <si>
    <t>Fiji</t>
  </si>
  <si>
    <t>Government of Fiji</t>
  </si>
  <si>
    <t>Issuer: Reserve Bank of Fiji
IFC: Technical assistance
Sustainanalytics US: external evaluator 
Australian government: supporter through the Capital Markets Development Project</t>
  </si>
  <si>
    <t xml:space="preserve">Uses a government designed green bond framework. 
All investments were made within 2017-18 calendar year. </t>
  </si>
  <si>
    <t xml:space="preserve">Unique because it is the first sovereign green bond to focus nearly 91% proceeds to adaptation activities. </t>
  </si>
  <si>
    <t>https://www.rbf.gov.fj/wp-content/uploads/2020/03/Fiji-Sovereign-Green-Bond-Impact-Report-2019.pdf
https://www.worldbank.org/en/news/press-release/2017/10/17/fiji-issues-first-developing-country-green-bond-raising-50-million-for-climate-resilience</t>
  </si>
  <si>
    <t>UNEP</t>
  </si>
  <si>
    <t>FirstRand Green Bonds for Climate Adaptation</t>
  </si>
  <si>
    <t>FirstRand's Green Bonds support financing or refinancing of investments that address physical climate risk and strengthen resilience to climate-related hazards. Eligible investments must demonstrate an understanding of the particular risk faced by an asset, system or activity; ensure proper risk reduction measures are in place with flexible management plans that account for uncertainty; and regularly reevaluate benefits.</t>
  </si>
  <si>
    <t>Government of South Africa</t>
  </si>
  <si>
    <t>Unknown</t>
  </si>
  <si>
    <t>FirstRand issues bonds and uses proceeds to invest in adaptation</t>
  </si>
  <si>
    <t>https://www.firstrand.co.za/media/investors/governance/firstrand-sustainability-bond-framework.pdf</t>
  </si>
  <si>
    <t>Forest Resilience Bond</t>
  </si>
  <si>
    <t xml:space="preserve">The Forest Resilience Bond (FRB) was developed in partnership with World Resources Institute (WRI), the U.S. Forest Service, and the National Forest Foundation (NFF). It’s a public-private partnership that uses private capital to ease cash flow constraints. It puts benefit evaluation models to work bringing in new money, so that multiple groups share the costs of forest restoration.
</t>
  </si>
  <si>
    <t>Foundations, among others</t>
  </si>
  <si>
    <t>Yuba I FRB: $4 million, covering 7,000 acres.
Yuba II FRB: $25 million, targeting 48,000 acres.
North Yuba Forest Partnership: Aims to finance over $100 million for restoration across 275,000 acres.</t>
  </si>
  <si>
    <t xml:space="preserve">Blue Forest Conservation: Developer and manager of the FRB.
Investors: Provide upfront capital (e.g., Calvert Impact Capital, CSAA Insurance).
Beneficiaries: Entities like the U.S. Forest Service, state agencies, and utilities that benefit from restored forests and repay investors over time.
Implementation Partners: Local organizations executing the restoration work on the ground. </t>
  </si>
  <si>
    <t>Innovative Financing: First of its kind to leverage private capital for forest resilience.
Upfront Capital: Raised from private investors to fund restoration activities.
Repayment Agreements: Contracts with beneficiaries who repay investors over time.
Blended Finance Structure: Combines public and private funds to share risks and benefits.
Outcome-Based Repayments: Investors are repaid based on the realized benefits of restoration, such as reduced fire suppression costs and improved water quality.
Public-Private Partnership: Engages multiple stakeholders in funding and implementing restoration.</t>
  </si>
  <si>
    <t>Designed to be replicated across various regions and ecosystems.</t>
  </si>
  <si>
    <t>https://www.blueforest.org/finance/forest-resilience-bond/</t>
  </si>
  <si>
    <t>Ghana Green Bond</t>
  </si>
  <si>
    <t xml:space="preserve">The Government of Ghana’s green bond aims to deliver water projects to rural and peri-urban communities to reduce climate vulnerability through improved water security. The funds intend to deliver clean drinking water to rural communities and small towns and will alleviate up to 225,000 people from daily water poverty. This initiative comes from the government’s
policy ‘Water for All’. </t>
  </si>
  <si>
    <t>Sovereign Bond</t>
  </si>
  <si>
    <t>Ghana</t>
  </si>
  <si>
    <t>CCC+</t>
  </si>
  <si>
    <t>Government of Ghana</t>
  </si>
  <si>
    <t>Government of Ghana (Ministry of Finance): Issuer of the green bond
Climate Bonds Initiative (CBI): Provided the platform for listing the bond
Investors: Primarily international investors interested in sustainable projects</t>
  </si>
  <si>
    <t>Use of Proceeds: Funds raised were intended for projects in renewable energy, sustainable agriculture, and climate-resilient infrastructure.
Reporting: Commitment to annual reporting on the allocation of proceeds and environmenta</t>
  </si>
  <si>
    <t>First green bond issuance by the Government of Ghana
Listed on the Climate Bonds Initiative platform
Part of Ghana's broader strategy to develop a sustainable finance framework</t>
  </si>
  <si>
    <t>https://www.climatebonds.net/files/files/2020-09_GH_Government_of_Ghana.pdf</t>
  </si>
  <si>
    <t>Italy</t>
  </si>
  <si>
    <t>Green Bonds in Italy (BTP Green)</t>
  </si>
  <si>
    <t>BTP Green are Italian government bonds issued by the Ministry of Economy and Finance (MEF) to finance public expenditures with positive environmental impacts. These bonds support Italy's ecological transition by funding projects in areas such as renewable energy, energy efficiency, sustainable transport, pollution prevention, biodiversity conservation, and research.</t>
  </si>
  <si>
    <t>BBB+</t>
  </si>
  <si>
    <t>Government of Italy</t>
  </si>
  <si>
    <t>Ministry of Economy and Finance (MEF): Issuer of the BTP Green bonds.
Joint Bookrunners: Financial institutions such as BNP Paribas, Credit Agricole CIB, Deutsche Bank, NatWest Markets, and UniCredit have acted as joint bookrunners for various BTP Green issuances.
Investors: Institutional investors and asset managers participate in the primary and secondary markets for BTP Green bonds.</t>
  </si>
  <si>
    <t>Eligible Expenditures: Proceeds are allocated to six categories: renewable energy, energy efficiency, sustainable transport, pollution prevention and circular economy, biodiversity and environmental protection, and research.
Reporting: Annual Allocation and Impact Reports are published to provide transparency on the use of proceeds and environmental impacts.</t>
  </si>
  <si>
    <t>Alignment with EU Taxonomy: Projects financed align with the EU Taxonomy for sustainable activities.
Transparency: Regular reporting ensures accountability and informs investors about environmental impacts.
Market Reception: BTP Green issuances have attracted strong demand, reflecting investor confidence in Italy's sustainable finance initiatives.</t>
  </si>
  <si>
    <t>https://www.dt.mef.gov.it/export/sites/sitodt/modules/documenti_it/debito_pubblico/btp_green_post_emissioni/Rapporto-2024-Allocazione-e-Impatto-BTP-Green-25.06.2024.pdf</t>
  </si>
  <si>
    <t>IFC Forest Bond</t>
  </si>
  <si>
    <t xml:space="preserve">In October 2016, the International Finance Corporation (IFC) issued a US $152 million “Forests Bond” — the first bond allowing investors to receive interest payments either in cash or verified carbon credits (VCUs). The issuance aimed to support the Kasigau Corridor REDD+ project in Kenya, which reduces deforestation and delivers community and biodiversity benefits. IFC developed the bond, BHP Billiton provided a US $12 million price-support mechanism for carbon credits, and Conservation International served as technical advisor. </t>
  </si>
  <si>
    <t>Forest bond</t>
  </si>
  <si>
    <t>Kenya</t>
  </si>
  <si>
    <t>International Finance Corporation (IFC)</t>
  </si>
  <si>
    <t>IFC: Structured and issued the bond, set terms for cash or carbon coupon, and managed investor outreach
BHP Billiton: Offered a US $12 million price-support facility, ensuring the purchase of carbon credits for coupon redemptions
Conservation International: Validated the carbon project framework and monitored environmental impact
Investors (e.g., CalSTRS, TIAA-CREF): Subscribed to the bond and elected the type of coupon (cash vs carbon)</t>
  </si>
  <si>
    <t>Dual-coupon option: Investors choose between cash payment or carbon-credit (VCU) coupons 
Price-support facility: BHP Billiton guaranteed demand for carbon credits to stabilize credit pricing
REDD+ project integration: Supports forest conservation plus co-benefits like community development and biodiversity protection
Pioneering nature-based finance: Established a model for thematic environmental bonds in capital markets</t>
  </si>
  <si>
    <t xml:space="preserve">First-of-its-kind instrument: Blended cash and carbon coupons uniquely tied to conservation outcomes 
Award-winning structure: Recognized by Environmental Finance as “Sustainable Forestry Deal of the Year” 
</t>
  </si>
  <si>
    <t>https://www.ifc.org/en/insights-reports/2022/climate-opportunity-for-private-sector
https://mbs.edu/centres/centre-for-sustainability-and-business/blended-finance/case-studies-and-resources/forests-bond-project</t>
  </si>
  <si>
    <t>Kashf Gender Bond</t>
  </si>
  <si>
    <t xml:space="preserve">The Kashf Gender Bond is South Asia’s first gender-focused bond, launched by Kashf Foundation in partnership with InfraZamin Pakistan and Arif Habib Limited. This three-year, PKR 2.5 billion (approximately USD 8.7 million) bond is fully guaranteed by InfraZamin Pakistan, offering a 100% principal guarantee and partial interest coverage. The bond aims to finance women-led micro-infrastructure projects, including the expansion of schools in rural areas, renovation of climate-resilient low-income housing, and the growth of small women-led businesses. </t>
  </si>
  <si>
    <t>Bond (with guarantee component)</t>
  </si>
  <si>
    <t>South Asia</t>
  </si>
  <si>
    <t>Pakistan</t>
  </si>
  <si>
    <t>Community/communities/association</t>
  </si>
  <si>
    <t>Kashf Foundation (microfinance institution in Pakistan focused on women's economic empowerment)</t>
  </si>
  <si>
    <t xml:space="preserve">Kashf Foundation: Issuer of the bond, responsible for utilizing proceeds to provide micro-loans to women.
InfraZamin Pakistan: Provided a 100% principal guarantee and partial interest coverage, enhancing the bond's creditworthiness.
Arif Habib Limited: Acted as the financial advisor and arranger for the bond issuance.
Pakistan Credit Rating Agency (PACRA): Assigned an 'AAA' long-term and 'A1+' short-term credit rating to the bond. </t>
  </si>
  <si>
    <t>Bond Issuance: A three-year term finance certificate (TFC) raising PKR 2.5 billion.
Guarantee Mechanism: InfraZamin Pakistan's guarantee covers 100% of the principal and two interest installments.
Utilization of Proceeds: Funds are allocated to provide micro-loans to women for infrastructure development, business expansion, and housing rehabilitation.</t>
  </si>
  <si>
    <t>First gender bond in South Asia
High credit rating because of InfraZamin's guarantee, attracting over 25 institutional investors. 
Expected to provide at least 30,000 micro-loans to women, supporting job creation and economic growth.
Supports Sustainable Development Goals 5 (Gender Equality) and 8 (Decent Work and Economic Growth).</t>
  </si>
  <si>
    <t>https://eur03.safelinks.protection.outlook.com/?url=https%3A%2F%2Fpidg.org%2Ffirst-gender-bond-in-south-asia-launched-by-infrazamin-pakistan-and-kashf-foundation%2F&amp;data=05%7C02%7Csfwg.secretariat%40undp.org%7C679a8e03d5e84d7359f808dd86285b98%7Cb3e5db5e2944483799f57488ace54319%7C0%7C0%7C638814232396103741%7CUnknown%7CTWFpbGZsb3d8eyJFbXB0eU1hcGkiOnRydWUsIlYiOiIwLjAuMDAwMCIsIlAiOiJXaW4zMiIsIkFOIjoiTWFpbCIsIldUIjoyfQ%3D%3D%7C0%7C%7C%7C&amp;sdata=fWYF730bFPiy2swOaPXS327v4LDtqgvbZIFar5APpxY%3D&amp;reserved=0
https://pidg.org/first-gender-bond-in-south-asia-launched-by-infrazamin-pakistan-and-kashf-foundation/?utm
https://tribune.com.pk/story/2448551/first-ever-gender-bond-launched?utm</t>
  </si>
  <si>
    <t>League City Texas Go Bond</t>
  </si>
  <si>
    <t>General obligation bond</t>
  </si>
  <si>
    <t>City of League City</t>
  </si>
  <si>
    <t>League City Council/Mayor: Initiated bond placement and led public processes
City Administration: Conducted engineering studies, project selection, and implementation
Voters: Approved bond propositions and associated sales tax increment
Texas Department of Transportation (TxDOT): Partnered on highway-related improvements
Contractors: Executed drainage, road, and bridge construction</t>
  </si>
  <si>
    <t>Sales Tax Increment approach to fund debt service without increasing property taxes
Separate Propositions for targeted voter support on drainage and mobility
Community-informed Prioritization, with early surveys and town halls guiding focus on flood mitigation and road projects</t>
  </si>
  <si>
    <t xml:space="preserve">Flood Mitigation Priority: 25% of the city flooded during Harvey, driving urgency for drainage solutions 
Maintained Property Tax Rate: Sales tax increment chosen to prevent increases in homeowners’ property tax burden </t>
  </si>
  <si>
    <t>https://www.chron.com/neighborhood/bayarea/news/article/League-City-voters-OK-145-bond-package-sales-13820019.php</t>
  </si>
  <si>
    <t>Lincoln Stormwater and Flood Management Bond Measure</t>
  </si>
  <si>
    <t>A $13.9 million general obligation bond approved by Lincoln voters in November 2024 to fund over 20 stormwater drainage and flood management projects across the city. The bond aims to reduce flood risks, improve water quality, stabilize streams, and enhance stormwater infrastructure.</t>
  </si>
  <si>
    <t>City of Lincoln, Nebraska</t>
  </si>
  <si>
    <t>City of Lincoln: Issuer of the bond and responsible for implementing the projects.
Lincoln Transportation and Utilities Department (LTU): Oversees project execution.
Lower Platte South Natural Resources District (LPSNRD): Collaborates on specific projects like the Deadman's Run flood reduction.</t>
  </si>
  <si>
    <t xml:space="preserve">Mult-stream projects distribution </t>
  </si>
  <si>
    <t>Cost to Residents: Approximately $0.80 per month for the average homeowner.
Environmental Benefits: Aims to remove 480 homes from the floodplain and improve aquatic habitats.
Historical Context: This is the 16th stormwater bond approved by Lincoln voters since 1977, reflecting ongoing community commitment to flood management.</t>
  </si>
  <si>
    <t>https://www.lincoln.ne.gov/City/Departments/LTU/LTU-Projects/WSM/Bond-Issues/2024</t>
  </si>
  <si>
    <t>Louisiana’s Coastal Protection Restoration Authority EIB</t>
  </si>
  <si>
    <t xml:space="preserve">The Environmental Defense Fund (EDF), in partnership with Quantified Ventures and Louisiana’s Coastal Protection and Restoration Authority (CPRA), designed Louisiana’s first ever Environmental Impact Bond—a performance-based financing tool intended to expedite coastal wetland restoration from the state’s Coastal Master Plan and reduce long-term costs using Deepwater Horizon settlement funds. </t>
  </si>
  <si>
    <t>Coastal Protection and Restoration Financing Corporation (EIB vehicle linked to the Coastal Protection Restoration Authority)</t>
  </si>
  <si>
    <t>CPRA/CPRFC: Lead issuance, implement restoration works
EDF &amp; Quantified Ventures: Designed structure, identified metrics, and led feasibility
Local Asset Owners: Provide performance payments if ecological outcomes are met
Investors: Provide upfront capital tied to restoration success
Technical Advisors/Analysts: Establish land-loss metrics and independent verification</t>
  </si>
  <si>
    <t>Performance-Based Pay-for-Success Structure: Payout tied to avoided land loss
Use of Settlement Funds: Leverages future Deepwater Horizon payouts for upfront capital
Time-Based Cost Savings: Early restoration projected to save millions over delay
Inclusion of Private Stakeholders: Local beneficiaries provide upside payments</t>
  </si>
  <si>
    <t xml:space="preserve">First-ever EIB tied to large-scale coastal restoration rather than urban infrastructure
Performance structured via avoided land loss metrics, making measurement clear and quantifiable
</t>
  </si>
  <si>
    <t>https://www.edf.org/media/edf-designing-first-ever-environmental-impact-bond-wetland-restoration</t>
  </si>
  <si>
    <t>MetroCat Re Ltd. (Series 2023-1) Catastrophe Bond</t>
  </si>
  <si>
    <t>The MetroCat Re Ltd. (Series 2023-1) is a $100 million catastrophe bond issued by the New York Metropolitan Transportation Authority (MTA) to provide parametric insurance coverage against storm surge events resulting from named storms in the New York City area. This bond is part of MTA's ongoing strategy to transfer storm surge risk to the capital markets, offering a transparent and rapid payout mechanism based on predefined storm surge levels.</t>
  </si>
  <si>
    <t>Catastrophe bond</t>
  </si>
  <si>
    <t>First Mutual Transportation Assurance Company (FMTAC), the MTA's captive insurer</t>
  </si>
  <si>
    <t>Metropolitan Transportation Authority (MTA): Sponsor of the catastrophe bond, seeking to hedge against storm surge risks.
First Mutual Transportation Assurance Company (FMTAC): MTA's captive insurer, entering into a reinsurance agreement with MetroCat Re Ltd.
MetroCat Re Ltd.: A Bermuda-based special purpose insurer (SPI) established to issue the catastrophe bond and facilitate the risk transfer.
Investors: Provide capital by purchasing the cat bond notes, bearing the risk of loss if a qualifying storm surge event occurs.
Swiss Re Capital Markets: Structured and placed the issuance of the catastrophe bond.</t>
  </si>
  <si>
    <t>Parametric Trigger: The bond is triggered based on storm surge levels measured at specific tidal gauges. For instance, a surge of 8 feet or more at locations like The Battery, Sandy Hook, or Rockaway Inlet, or 12 feet or more at Kings Point or East Creek, would activate the bond.
Per-Occurrence Basis: Coverage is provided for individual qualifying events during the bond's term.
Collateralization: Investor funds are held in a collateral account to ensure availability of funds in case of a triggering event.
Innovative Risk Transfer: Utilizes parametric triggers for swift payouts, enhancing financial resilience against storm surges.</t>
  </si>
  <si>
    <t>This is the fourth MetroCat Re issuance by MTA, indicating a sustained commitment to leveraging catastrophe bonds for risk management.</t>
  </si>
  <si>
    <t>https://www.artemis.bm/news/mta-secures-100m-metrocat-re-cat-bond-at-bottom-of-price-guidance/</t>
  </si>
  <si>
    <t>Mexico Sovereign SDG Bond</t>
  </si>
  <si>
    <t>Mexico issued the seven-year SDG Bond for a total value of USD 890 million, resources that will be transferred from private funds to finance SDG-oriented programs. This innovative bond was issued under its new “SDG Sovereign Bond Framework” developed with investment bank Natixis, and released in February 2020. The transaction reached a demand of USD 5,696 million, equivalent to 6.4 times the allocated amount. 267 global investment firms participated in the operation.</t>
  </si>
  <si>
    <t>Mexico</t>
  </si>
  <si>
    <t>Government of Mexico</t>
  </si>
  <si>
    <t>Government of Mexico (Ministry of Finance and Public Credit): Issuer of the SDG bond
Natixis: Sole Sustainability Structurer and Joint Bookrunner
UNDP: Provided technical assistance and a non-binding opinion on the alignment of the bond with SDG Impact Standards
Vigeo Eiris (Moody's ESG Solutions): Provided a second-party opinion on the SDG Sovereign Bond Framework
Investors: 267 global investment firms participated in the issuance</t>
  </si>
  <si>
    <t>Use of Proceeds: Financing budgetary programs aligned with the SDGs, including education (SDG 4), health (SDG 3), nutrition (SDG 2), and economic growth (SDG 8)
SDG Sovereign Bond Framework: Outlined the selection process for eligible expenditures and alignment with SDGs
Reporting: Commitment to annual allocation and impact reports detailing the use of proceeds and their contribution to the SDGs</t>
  </si>
  <si>
    <t>First sovereign SDG bond issuance globally
Significantly oversubscribed, indicating strong investor interest
Funds targeted at municipalities with the highest social gaps
Established a precedent for future SDG-linked sovereign issuances</t>
  </si>
  <si>
    <t>https://www.undp.org/press-releases/historic-890-million-sustainable-development-goals-bond-issued-mexico
Details: https://www.fdiintelligence.com/content/47725575-df21-5470-a4ae-18933706ce72; 
https://gisdalliance.org/sites/default/files/2024-04/GISD%20Alliance%20Guidance%20on%20Sovereign%20SDG%20Bonds-FINAL.pdf;
https://www.finanzaspublicas.hacienda.gob.mx/work/models/Finanzas_Publicas/docs/ori/Ingles/SDG/Opinion_no_Vinculante_PNUD_2024.pdf</t>
  </si>
  <si>
    <t>Philippinnes Cat Bond</t>
  </si>
  <si>
    <t>A sovereign catastrophe bond issued by the Philippines and facilitated by the World Bank to provide rapid access to financing after major natural disasters. It uses parametric triggers for payouts and was the first of its kind in Asia.</t>
  </si>
  <si>
    <t>The Philippines</t>
  </si>
  <si>
    <t>Government of the Philippines</t>
  </si>
  <si>
    <t>Government of the Philippines: Beneficiary/insured party
World Bank (IBRD): Facilitator and issuer
Investors (global capital market): Provided capital
Swiss Re Capital Markets, Munich Re: Structuring agents and underwriters</t>
  </si>
  <si>
    <t>Earthquake coverage ($75M)
Tropical cyclone coverage ($150M)
Parametric triggers (wind speed, seismic intensity)</t>
  </si>
  <si>
    <t>First sovereign cat bond in Asia
Rapid payout structure (within 1 month for earthquakes, 5 months for cyclones)
Pre-arranged financing with fixed premiums
Listed on Singapore Exchange (SGX)
Funded a pilot government asset insurance program after a payout</t>
  </si>
  <si>
    <t>https://thedocs.worldbank.org/en/doc/58d421407f57c5eb8d0f35ad843ae474-0340012022/original/case-study-Philippines-CAT-bond.pdf</t>
  </si>
  <si>
    <t>Power Protective Re 2021-1</t>
  </si>
  <si>
    <t>A wildfire risk transfer instrument issued by Power Protective Re Ltd. in October 2021 to provide indemnity-based reinsurance for the Los Angeles Department of Water &amp; Power (LADWP). It channels wildfire risk to capital markets by issuing a $30 million cat bond backed by Hannover Re, Aon’s White Rock protected cell, and capital market investors.</t>
  </si>
  <si>
    <t>Power Protective Re Ltd. (SPV)</t>
  </si>
  <si>
    <t>LADWP: Seeks wildfire risk protection via cat bond
Aon Securities: Structuring agent and bookrunner
White Rock (Aon’s captive cell): Fronts the risk
Hannover Re: Reinsures the cell
EQECAT: Modeled wildfire risk triggers
Capital Market Investors: Provide upfront capital via bond issuance</t>
  </si>
  <si>
    <t>Shift from parametric to indemnity-based trigger in the second issuance
Single-tranche coverage for wildfire with attachment at USD 125 million, protecting up to USD 275 million total loss layer 
Coupon increased to 15%, reflecting heightened risk demand amid active fire season</t>
  </si>
  <si>
    <t>Indemnity trigger provides more precise coverage based on actual losses
High investor appetite despite active wildfire season by pricing up to 20× expected loss multiples</t>
  </si>
  <si>
    <t>https://www.artemis.bm/deal-directory/power-protective-re-ltd-series-2021-1/</t>
  </si>
  <si>
    <t>Republic of Philippines World Bank Catastrophe Bond 2019</t>
  </si>
  <si>
    <t xml:space="preserve">In November 2019, the World Bank issued a US $225 million parametric catastrophe bond—via its IBRD Capital‑at‑Risk Notes—on behalf of the Philippine government. It provided coverage for both earthquakes (US $75 million) and tropical cyclones (US $150 million), with triggers based on predefined earthquake and wind-plus-rainfall parameters. Coverage was in place from November 2019 to November 2022. 
</t>
  </si>
  <si>
    <t>Parametric Catastrophe Bond</t>
  </si>
  <si>
    <t>Issuer: IBRD
Sponsor: Government of The Philippines</t>
  </si>
  <si>
    <t xml:space="preserve">World Bank (IBRD): Structuring, issuance, risk modeling, and listing liaison
Philippine Bureau of Treasury: Sponsor, financed risk premium
SGX &amp; Monetary Authority of Singapore: Hosted listing, supported transaction costs
GC Securities, Swiss Re, Munich Re, AIR Worldwide: Structuring agents, placement, and risk modeling </t>
  </si>
  <si>
    <t>Dual‑peril parametric structure, covering both quakes and cyclones
First sovereign cat bond in Asia, listed on SGX with MAS support
Layered risk strategy</t>
  </si>
  <si>
    <t>https://www.worldbank.org/en/news/feature/2020/04/09/the-philippines-transferring-the-cost-of-severe-natural-disasters-to-capital-markets
https://dfa.gov.ph/dfa-news/news-from-our-foreign-service-postsupdate/25250-ph-s-world-bank-cat-bonds-to-provide-insurance-for-disaster-related-losses</t>
  </si>
  <si>
    <t>Residential Reinsurance 2021 Limited</t>
  </si>
  <si>
    <t>USAA-sponsored catastrophe bond issued by a Cayman Islands Special Purpose Vehicle (SPV). The multi-year, multi-peril aggregate reinsurance covers a broad range of U.S. property-related risks—such as tropical cyclone, earthquake (plus fire), severe thunderstorm, winter storm, wildfire, volcanic eruption, meteorite impact, and auto/renter flood—collateralized through capital markets via an indemnity trigger coupon mechanism</t>
  </si>
  <si>
    <t>Goldman Sachs &amp; Swiss Re Capital Markets: Structuring agents and bookrunners
AIR Worldwide: Modeled risk and loss triggers
Capital Market Investors: Provided collateral funding via four bond tranches
USAA: Retained risk up to attachment, benefiting from catastrophe coverage</t>
  </si>
  <si>
    <t xml:space="preserve">Multi-tranche structure, Indemnity trigger ensures payout reflects actual losses
Upsize flexibility: Initially aimed for $275 M, expanded to $400 M due to demand </t>
  </si>
  <si>
    <t>https://www.artemis.bm/deal-directory/residential-reinsurance-2021-limited-series-2021-2/</t>
  </si>
  <si>
    <t>Viveracqua Hydrobond 5</t>
  </si>
  <si>
    <t>A €200 million private placement bond issued to fund a €340 million investment plan focused on modernizing and improving the efficiency of the integrated water service infrastructure in the Veneto region of Italy. This initiative aligns with the principles of sustainable water resource management and supports the objectives of the United Nations 2030 Agenda.</t>
  </si>
  <si>
    <t>Project bond (minibond) with securitisation features</t>
  </si>
  <si>
    <t>uropean Investment Bank (EIB), Cassa Depositi e Prestiti (CDP), Kommunalkredit Austria AG, Banca Popolare dell’Alto Adige (Volksbank)</t>
  </si>
  <si>
    <t>Eight local water service companies:
Acquevenete
Alto Trevigiano Servizi
Azienda Gardesana Servizi
Etra
Livenza Tagliamento Acque
Medio Chiampo
Piave Servizi
Viacqua</t>
  </si>
  <si>
    <t>Issuers: The eight local water service companies
Arranger and Placement Agent: Banca Finint
Investors: European Investment Bank (EIB), Cassa Depositi e Prestiti (CDP), Kommunalkredit Austria AG, Banca Popolare dell’Alto Adige (Volksbank)
Guarantor: SACE Archimede</t>
  </si>
  <si>
    <t>Private placement bond issuance
Securitization structure
Credit enhancement via SACE Archimede guarantee
Funds allocated for infrastructure investments in water services</t>
  </si>
  <si>
    <t>First-of-its-kind collaboration among multiple water utilities in Italy and Europe
Utilization of minibond structure for infrastructure financing
Integration of credit enhancement mechanisms to attract institutional investors
Alignment with Sustainable Development Goal 6 (Clean Water and Sanitation)</t>
  </si>
  <si>
    <t>https://eur03.safelinks.protection.outlook.com/?url=https%3A%2F%2Fwww.eib.org%2Fen%2Fprojects%2Fpipelines%2Fall%2F20230736&amp;data=05%7C02%7Csfwg.secretariat%40undp.org%7C30cf312987f14367e89c08dd8660de90%7Cb3e5db5e2944483799f57488ace54319%7C0%7C0%7C638814472827748727%7CUnknown%7CTWFpbGZsb3d8eyJFbXB0eU1hcGkiOnRydWUsIlYiOiIwLjAuMDAwMCIsIlAiOiJXaW4zMiIsIkFOIjoiTWFpbCIsIldUIjoyfQ%3D%3D%7C0%7C%7C%7C&amp;sdata=dMz3GhD3yld74cvhEl5Tp3xyqjDaB1RmnZ4O2d5pPu4%3D&amp;reserved=0
https://www.eib.org/en/press/all/2024-351-infrastrutture-viveracqua-hydrobond-2024-conclusa-la-quinta-emissione-per-un-importo-complessivo-di-200-milioni</t>
  </si>
  <si>
    <t>Water Financing Facility</t>
  </si>
  <si>
    <t>The Water Financing Facility mobilizes domestic investment into climate compatible water sector projects through the local bond market. It mobilizes large-scale domestic private investment from institutional investors such as pension funds and insurance companies in support of countries’ national priority actions on adaptation and mitigation in the water sector, thereby also contributing to ensuring availability and sustainable management of water and sanitation for all. It seeks to coordinate this finance with public funding and international impact investment to help bridge the investment, infrastructure, and sustainability gaps countries are facing.</t>
  </si>
  <si>
    <t>Public and private water utilities in participating countries</t>
  </si>
  <si>
    <t>Netherlands Ministry of Foreign Affairs: Anchor donor and initiator of the facility
Climate Policy Initiative (CPI): Secretariat and analytical support
National Governments: Provide policy support and may offer revenue pledges to enhance creditworthiness
Institutional Investors: Such as pension funds and insurance companies, invest in local currency bonds issued by national WFFs
Water Utilities: Implement infrastructure projects financed through the facility</t>
  </si>
  <si>
    <t>Blended finance structure combining public and private capital
Issuance of local currency, investment-grade bonds to domestic institutional investors
Technical assistance for project preparation and financial management
Climate risk assessment integrated into project selection and design</t>
  </si>
  <si>
    <t>Mobilizes domestic capital, reducing reliance on foreign currency loans
Enhances creditworthiness of water utilities through revenue ring-fencing and potential government guarantees
Aligns with countries' Nationally Determined Contributions (NDCs) under the Paris Agreement
Facilitates sustainable development by improving access to water and sanitation services</t>
  </si>
  <si>
    <t>Adaptation for farmers and women in Senegal</t>
  </si>
  <si>
    <t>This partnership between the European Investment Bank (EIB) and La Banque Agricole (LBA), supported by the European Union under the Team Europe initiative, aims to enhance food sovereignty in Senegal. The collaboration focuses on developing innovative financial products and services tailored to the needs of farmers and rural communities, supporting climate change adaptation. The instrument makes investments in small and medium enterprises leading on climate adaptation solutions in agriculture among others, with a particular focus on women and seeking to integrate smallholders into agricultural value chains.</t>
  </si>
  <si>
    <t>Concessional Loan</t>
  </si>
  <si>
    <t>Credit line with technical assistance and EU guarantee support</t>
  </si>
  <si>
    <t>Senegal</t>
  </si>
  <si>
    <t>European Investment Bank, European Union</t>
  </si>
  <si>
    <t>Commercial banks</t>
  </si>
  <si>
    <t>La Banque Agricole</t>
  </si>
  <si>
    <t>EIB: Provides the financing and technical assistance
EU: Offers guarantees and supports project implementation
LBA: Implementing partner. On-lends to rural farmers and small agri-businesses, particularly women-led operations</t>
  </si>
  <si>
    <t>Strong focus on women and youth inclusion
Combines EU guarantees with climate-resilient loan products
Integrates technical assistance for green investment planning and risk management</t>
  </si>
  <si>
    <t>Focus on supporting local populations, particularly women, in enhancing food sovereignty
Development of climate-resilient agricultural value chains
Integration of environmental and social considerations into financing</t>
  </si>
  <si>
    <t>https://eur03.safelinks.protection.outlook.com/?url=https%3A%2F%2Fwww.eib.org%2Fen%2Fpress%2Fall%2F2024-321-la-banque-agricole-et-la-bei-avec-le-soutien-de-l-ue-signent-un-accord-pour-appuyer-la-souverainete-alimentaire-du-senegal&amp;data=05%7C02%7Csfwg.secretariat%40undp.org%7C30cf312987f14367e89c08dd8660de90%7Cb3e5db5e2944483799f57488ace54319%7C0%7C0%7C638814472827687508%7CUnknown%7CTWFpbGZsb3d8eyJFbXB0eU1hcGkiOnRydWUsIlYiOiIwLjAuMDAwMCIsIlAiOiJXaW4zMiIsIkFOIjoiTWFpbCIsIldUIjoyfQ%3D%3D%7C0%7C%7C%7C&amp;sdata=L06ET4V8%2BDh0PCEEpWAGDZzBaCkDfbJpQ4c92XK59%2F8%3D&amp;reserved=0</t>
  </si>
  <si>
    <t>BRAC Bangladesh Emergency Loan Program</t>
  </si>
  <si>
    <t xml:space="preserve">Loan product that guarantees credit access to agricultural households following a negative shock (in this case, flooding). It aims to increase household borrowers' welfare through two channels: an ex-ante insurance effect, whereby households increase investments in risky but profitable production; and an ex-post effect, whereby households use the loan to smooth consumption. </t>
  </si>
  <si>
    <t>Pre-approved lines of credit to be used when floods hit</t>
  </si>
  <si>
    <t>Bangladesh</t>
  </si>
  <si>
    <t>BRAC (microfinance agency)</t>
  </si>
  <si>
    <t>Households</t>
  </si>
  <si>
    <t>Funder/implementing agent: BRAC Bangladesh
Households receive pre-approval for concessional loans to be used to reduce flood risk and enhance recovery</t>
  </si>
  <si>
    <t>Borrowers are pre-approved for lines of credit to be used if floods occur. Results from controlled trial of 100 villages indicates that repayment is high and the loan is profitable for the lender – demonstrating that guaranteed credit is a valuable risk-mitigation tool for households that need not jeopardize lenders profits.</t>
  </si>
  <si>
    <t xml:space="preserve">https://www.gregoryvlane.com/pdfs/JMP_Lane.pdf </t>
  </si>
  <si>
    <t>Climate Smart Agriculture and Water Management Project</t>
  </si>
  <si>
    <t xml:space="preserve">A World Bank–financed initiative launched in Bangladesh to enhance climate resilience and productivity in agriculture and aquaculture. The project supports rehabilitating flood-control, drainage, and irrigation infrastructure, promotes climate-smart agricultural practices, strengthens community-based water management, and improves market access for producers. </t>
  </si>
  <si>
    <t>Government of Bangladesh</t>
  </si>
  <si>
    <t>World Bank: Financing, technical design, procurement oversight
Government Agencies: Infrastructure implementation, agricultural extension, community mobilization
Local Communities: manging &amp; maintaining flood control drainage and irrigation systems; adopting CSA practices
Extension Services: Support adoption of efficient irrigation and aquaculture methods</t>
  </si>
  <si>
    <t>Integrated flood control drainage and irrigation rehabilitation with community engagement for sustainable maintenance
Adoption of climate-smart agriculture and aquaculture techniques, such as efficient water-use and resilient crop/aquaculture systems</t>
  </si>
  <si>
    <t>Aligns with large-scale World Bank CSA efforts, which have supported ~4.7 million farmers and aimed to avoid 174 Mt CO₂e in FY22–24</t>
  </si>
  <si>
    <t>https://projects.worldbank.org/en/projects-operations/project-detail/P161534</t>
  </si>
  <si>
    <t>Elijo Verde</t>
  </si>
  <si>
    <t>Ejido Verde is a Mexican sustainable pine resin company positioned to become a lead supplier in the $10 billion global pine chemicals market. The company's success relies on tapping into a historical trade relationship between Mexican industry and forest communities. Backed by over 10,000 investors from 78 countries, Ejido Verde provides rural and indigenous communities with zero-interest loans to plant and maintain new forests.</t>
  </si>
  <si>
    <t>Indigenous and rural communities (ejidos) in Mexico, who receive support to establish and manage pine plantations for resin production.</t>
  </si>
  <si>
    <t>Ejido Verde: Program implementer and provider of technical assistance and financing.
IDB Invest: Provided loan financing to support the initiative.
Initiative 20x20: Partner organization supporting land restoration efforts.
IDH - The Sustainable Trade Initiative: Provided pre-investment technical assistance</t>
  </si>
  <si>
    <t>Zero-Interest Loans: Provided to communities for the establishment of pine plantations.
Technical Assistance: Ongoing support in plantation management and resin harvesting techniques.
Purchase Agreements: Contracts to buy the harvested pine resin, ensuring market access for communities.
Focuses on community-led reforestation with economic incentives through pine resin production.
Integrates traditional land-use practices with modern sustainable forestry techniques.</t>
  </si>
  <si>
    <t xml:space="preserve">Aims to restore 12,000 hectares and support 3,000 family farms by 2030.
</t>
  </si>
  <si>
    <t>https://initiative20x20.org/partners/ejido-verde
https://www.idhsustainabletrade.com/publication/ldn-insights-ejido-verde</t>
  </si>
  <si>
    <t xml:space="preserve">NWB BankMultiple Beneficiary Intermediated Loan for Climate and Flood Protection </t>
  </si>
  <si>
    <t>The project concerns a multiple beneficiary intermediated loan (MBIL) with the second largest public sector bank in the Netherlands (NWB Bank) to finance small and medium scale projects promoted by the water authorities (SSPAs). Sub-projects will be investments in flood protection and water management.</t>
  </si>
  <si>
    <t>Loans for flood protection and water management</t>
  </si>
  <si>
    <t>AAA</t>
  </si>
  <si>
    <t>European Investment Bank</t>
  </si>
  <si>
    <t>Government agency</t>
  </si>
  <si>
    <t>NWB Bank Netherlands</t>
  </si>
  <si>
    <t>Funder: European Investment Bank 
EIB provides funding to NWS Bank, which loans it to water authorities in the Netherlands</t>
  </si>
  <si>
    <t>This program is intended to enhance public goods provision and generate positive externalities, including avoided loss of life, avoided damage to infrastructure, the environmental benefits of improved water quality and reduced greenhouse gas emissions, as well as improved resilience against floods, which also enables adaptation of other economic activities. These benefits would not be realised to the same extent without public intervention.</t>
  </si>
  <si>
    <t>https://www.eib.org/en/projects/pipelines/all/20230656</t>
  </si>
  <si>
    <t xml:space="preserve">Pacific Disaster Resilience Program – Phase 5 </t>
  </si>
  <si>
    <t>The proposed program improves the resilience of the Cook Islands, the Federated States of Micronesia (FSM), the Republic of the Marshall Islands (RMI), Tuvalu, and Vanuatu to disasters triggered by natural hazards and health emergencies. It supports reforms to strengthen climate and disaster risk management (DRM), including health emergency preparedness.
The program is the fifth phase of the Pacific Disaster Resilience Program (PDRP), initially approved in December 2017. It comprises loans and grants under the contingent disaster financing (CDF) option under the policy-based lending (PBL) modality, with a post-program partnership framework (P3F) to ensure the continuation of reforms between PDRP phases.</t>
  </si>
  <si>
    <t>Combination of gants and concessional loans</t>
  </si>
  <si>
    <t>ADB</t>
  </si>
  <si>
    <t>Governments of Cook Islands, Marshall Islands, Federated States of Micronesia, Tuvalu, and Vanuatu</t>
  </si>
  <si>
    <t>ADB: Provides financing, designs contingent triggers and policy matrix, oversees implementation
National Governments: Commit to strengthen disaster risk management systems and can access funds upon triggers
Donor Support: ADB’s ADF provides matching grant finance alongside concessional loans</t>
  </si>
  <si>
    <t>Pre-arranged contingent financing designed to disburse quickly after disasters
Dual financing structure: up to $20 million concessional loan + $21 million grant per drawdown cycle
Policy-linked triggers requiring disaster declaration and activation protocols</t>
  </si>
  <si>
    <t xml:space="preserve">PDRP V provides $5M triggered grant for Vanuatu’s December 2024 earthquake support 
</t>
  </si>
  <si>
    <t>https://www.adb.org/projects/56138-002/main#</t>
  </si>
  <si>
    <t>Program for the Consolidation of Complete Educational Pathways and their Resilience to Climate Change in El Salvador</t>
  </si>
  <si>
    <t xml:space="preserve">The operation, scheduled for approval in 2025, has the following adaptation-related objectives: (i) to increase climate change-resilient educational infrastructure, including heat-ready schools, and (v) to strengthen educational management capacities, including those that mainstream climate change mitigation and adaptation measures, contributing to strengthening the country's green debt issuance capabilities. This $164 million IDB investment loan will ensure that at least 65% of El Salvador’s education centers include heat-resilient and adaptive measures, as well as strengthen the Ministry of Education’s monitoring and reporting of climate impacts to align with international requirements. Developing the resilience and adaptive capacity of the sector will result in the disbursement of an IDB CLIMA grant of US$7.5 million, as well as facilitating El Salvador’s access to unlock further climate finance in thematic debt markets. </t>
  </si>
  <si>
    <t>Results-based concessional loan</t>
  </si>
  <si>
    <t>El Salvador</t>
  </si>
  <si>
    <t>Government of El Salvador</t>
  </si>
  <si>
    <t>Inter-American Development Bank (IDB): Provides financial and technical support for the program.
Ministry of Education of El Salvador: implementing agency responsible for executing the program. Oversees the integration of climate resilience into educational curricula and infrastructure.
Global Partnership for Education (GPE): Approved a mutliplier grant of USD 12 million to support the program.
Local Communities and Schools: Participate in program implementation and benefit from enhanced educational services.</t>
  </si>
  <si>
    <t>Infrastructure Enhancement: Upgrading educational facilities to withstand climate-related events.
Curriculum Development: Integrating climate change education into school curricula.
Teacher Training: Equipping educators with knowledge and tools to teach climate resilience.
Community Engagement: Involving local communities in promoting and sustaining climate-resilient educational practices.</t>
  </si>
  <si>
    <t>Integration of Climate Resilience: A pioneering approach to embedding climate change adaptation within the education sector.
Comprehensive Educational Pathways: Ensures continuity and quality of education from early childhood through secondary levels.
Community Involvement: Engages local stakeholders to foster ownership and sustainability of climate-resilient educational practices.</t>
  </si>
  <si>
    <t>France</t>
  </si>
  <si>
    <t>Rural Access and Agricultural Market Project</t>
  </si>
  <si>
    <t xml:space="preserve">An investment project in climate-resilient road infrastructure. The World Bank supported the authorities in creating a management framework covering the entire lifecycle of the investment: (i) network planning (with climate risks taken into account for the alignment), (ii) design (technical specifications and construction standards adapted to the local risk profile), (iii) operation and maintenance (creation of a module on climate risks in the authorities' information system, revision of maintenance protocols, (iv) institutional capacity (training of teams and setting up of contingency financing that can be activated in the event of climatic shocks degrading the network). Phase 1 of the project was co-financed with the AFD. 52% adaptation co-benefits on $500M of financing. </t>
  </si>
  <si>
    <t>Nigeria</t>
  </si>
  <si>
    <t>World Bank, AFD</t>
  </si>
  <si>
    <t>Government of Nigeria</t>
  </si>
  <si>
    <t>World Bank (International Development Association - IDA): Primary financier
French Development Agency (AFD): Co-financier
Federal Ministry of Agriculture and Rural Development (FMARD): Lead implementing agency
Federal Project Management Unit (FPMU): Project oversight
State Project Implementation Units (SPIUs): State-level execution
Participating State Governments: Co-financiers and implementers</t>
  </si>
  <si>
    <t>Component 1: Rehabilitation and maintenance of rural access roads and construction of river crossings
Component 2: Development of agro-logistics centers to facilitate agricultural marketing
Component 3: Institutional strengthening, including establishment of State Road Funds and Rural Access Road Agencies
Component 4: Project management and technical assistance</t>
  </si>
  <si>
    <t>Geographic Scope: Operational in 19 Nigerian states
Sustainability Measures: Establishment of State Road Funds and Rural Access Road Agencies to ensure long-term maintenance
Community Engagement: Incorporation of gender-based violence (GBV) sensitization and stakeholder training</t>
  </si>
  <si>
    <t>https://documents1.worldbank.org/curated/en/420261582340546033/pdf/Nigeria-Rural-Access-and-Agricultural-Marketing-Project.pdf</t>
  </si>
  <si>
    <t xml:space="preserve">Sanitation Program for the Lake Ypacaraí Watershed (PR-L1193)  </t>
  </si>
  <si>
    <t xml:space="preserve">This IDB CLIMA project from the Water and Sanitation (WSA) sector in Paraguay combines a result-based incentive to promote resilience measures, and the improvement of water quality in the watershed. Approved in 2024 with a budget of US$154 million, the project's general objective is to help improve the environmental conditions of the Lake Ypacaraí watershed, promoting climate-resilient and low-carbon development and accelerating access to green and thematic debt markets for the water and sanitation sector. This project will finance resilience measures to reduce nutrient concentrations and to improve hydrological regulation of the lake and the surrounding wetlands through, for example, Yukyry wetlands restoration management plans that consider nature-based solutions. Furthermore, the project will strengthen Paraguay's institutional capacities to incorporate climate considerations into the sector's investments and enhance its monitoring and reporting skills. Achieving these objectives will lead to the disbursement of the IDB CLIMA Pilot Program reward of US$7.7 million. Altogether, these actions will also facilitate access to thematic debt markets, enabling Paraguay to fully capitalize on the opportunities they present.  </t>
  </si>
  <si>
    <t>Paraguay</t>
  </si>
  <si>
    <t>Government of Paraguay</t>
  </si>
  <si>
    <t>Inter-American Development Bank (IDB): Financier and technical partner
Ministry of Public Works and Communications (MOPC): Implementing agency
IDB CLIMA Program: Provides results-based financing support</t>
  </si>
  <si>
    <t>Investments in sanitation infrastructure, including sewage networks, wastewater treatment plants, and nature-based solutions for environmental recovery.
Enhancement of water and sanitation service management through innovative administrative models and capacity building.
Institutional strengthening for improved watershed governance and climate monitoring.
Program administration, including supervision and evaluation activities.</t>
  </si>
  <si>
    <t>Integration of nature-based solutions for environmental restoration.
Focus on institutional capacity building for sustainable watershed management.
Inclusion of results-based financing to incentivize performance and outcomes.</t>
  </si>
  <si>
    <t>https://ewsdata.rightsindevelopment.org/projects/IADB-PR-L1193/
https://www.bnamericas.com/en/news/idb-approves-historic-usd-154-million-in-financing-to-clean-up-lake-ypacarai
https://www.iadb.org/en/news/paraguay-expand-sanitation-lake-ypacarai-watershed-improve-environment</t>
  </si>
  <si>
    <t>The Biodiversity and Climate-Linked Mechanism for Ambition (IDB CLIMA)</t>
  </si>
  <si>
    <t xml:space="preserve">The Biodiversity and Climate-Linked Mechanism for Ambition (IDB CLIMA) is a results-based pilot program approach that rewards countries that invest in the needed capacities to access concessional financing from thematic and green debt markets at a scale that is compatible with national nature and climate commitments. IDB CLIMA is built around the Green Transition Framework, an approach that considers specific national sector capacities to define ambitious, realistic objectives. 
It is the first Multilateral Development Bank financing tool that offers discounts on loans to achieve objectives related to nature and climate. Under this innovative mechanism, the discount is given as a grant for 5% of the credit principal under the condition that the borrowing country achieves a list of key performance indicators related to climate and biodiversity (award for results).  </t>
  </si>
  <si>
    <t>Results based financing offering loan discounts as grants</t>
  </si>
  <si>
    <t xml:space="preserve">Sovereign governments of IDB member countries
</t>
  </si>
  <si>
    <t>Inter-American Development Bank (IDB): Financier and program administrator</t>
  </si>
  <si>
    <t>Provision of grants equivalent to 5% of the loan principal upon achievement of verified climate and biodiversity KPIs
Support for countries to access concessional financing from thematic and green debt markets
Strengthening of institutional capacities through the Green Transition Framework</t>
  </si>
  <si>
    <t>First-of-its-kind mechanism among multilateral development banks to offer financial rewards for achieving climate and biodiversity objectives
Aligns financial incentives with national climate and biodiversity commitments
Encourages the development of robust monitoring, reporting, and verification system</t>
  </si>
  <si>
    <t>https://www.iadb.org/en/who-we-are/topics/climate-change/climate-change-finance/idb-clima
https://www.iadb.org/en/news/idbs-innovative-financing-tool-rewards-results-nature-and-climate</t>
  </si>
  <si>
    <t>Barbados Debt-for-Climate Resilience Swap</t>
  </si>
  <si>
    <t xml:space="preserve">This innovative financial arrangement allowed Barbados to repurchase USD 293.3 million of its domestic bonds using a new sustainability-linked loan. The transaction freed up approximately $125 million for investments in climate adaptation projects, particularly focusing on water infrastructure, food security, and environmental protection. Notably, this is the world's first debt swap explicitly targeting climate resilience. </t>
  </si>
  <si>
    <t>Debt Swap</t>
  </si>
  <si>
    <t>Debt for climate swap</t>
  </si>
  <si>
    <t>Barbados</t>
  </si>
  <si>
    <t>IDB, GCF</t>
  </si>
  <si>
    <t>Government of Barbados</t>
  </si>
  <si>
    <t>Government of Barbados: Initiator and primary beneficiary of the debt swap. Responsible for implementing the provisions of the debt swap. 
Inter-American Development Bank (IDB): Provided upfront loans and guarantees to support the transaction.
Green Climate Fund (GCF): Contributed both loans and grants to finance climate adaptation projects.
European Investment Bank (EIB): Offered guarantees to back the sustainability-linked loan.
Commercial Banks (CIBC Caribbean, Scotiabank Barbados, RBC Royal Bank Barbados): Issued the new sustainability-linked loan used for the bond buyback.</t>
  </si>
  <si>
    <t>Debt Buyback: Repurchasing existing domestic bonds (via auctions) to reduce debt burden.
Sustainability-Linked Loan: A $297 million loan with embedded sustainability performance targets.
Guarantees: Financial guarantees from IDB and EIB to enhance creditworthiness.
Grants and Loans: Additional funding from GCF to support climate projects.</t>
  </si>
  <si>
    <t>Debt Reduction: Aims to lower Barbados' debt-to-GDP ratio from 105% to 60% by 2036.</t>
  </si>
  <si>
    <t>https://www.iadb.org/en/news/barbados-launched-worlds-first-debt-climate-resilience-operation</t>
  </si>
  <si>
    <t>Belize Blue Bonds for Ocean Conservation</t>
  </si>
  <si>
    <t>In November 2021, The Nature Conservancy (TNC) and the
Government of Belize (Belize) announced the completion of
a USD 364 million debt conversion for marine conservation
that reduced Belize’s debt by 12 percent of GDP, created
long-term sustainable financing for conservation, and
locked in commitment to protect 30% of Belize’s ocean, in
addition to a range of other conservation measures. The
transaction is the world’s largest debt refinancing for ocean
conservation to date.</t>
  </si>
  <si>
    <t>Debt for Nature Swap</t>
  </si>
  <si>
    <t>Belize</t>
  </si>
  <si>
    <t>United States DFC, TNC</t>
  </si>
  <si>
    <t>Government of Belize</t>
  </si>
  <si>
    <t>Total Debt Converted: $553 million
New Loan Issued: $364 million
Conservation Funding: Approximately $180 million over 20 years</t>
  </si>
  <si>
    <t>The Nature Conservancy (TNC): Structured the debt conversion and facilitated financing.
Belize Blue Investment Company (BBIC), a subsidiary established to manage the conservation funding: implementing agent. 
U.S. International Development Finance Corporation (DFC): Provided political risk insurance to enhance creditworthiness.
Credit Suisse: Arranged the financing for the debt buyback.</t>
  </si>
  <si>
    <t>Debt Buyback: Belize repurchased USD 553 million of its external debt at a 45% discount (c 0.55 on $1), reducing the debt stock by $189 million.
Blue Loan: A $364 million loan facilitated the debt repurchase, backed by TNC and insured by DFC.
Conservation Funding: Approximately $180 million over 20 years is allocated for marine conservation efforts.</t>
  </si>
  <si>
    <t>Debt Reduction: Lowered Belize's debt by 12% of GDP.
Conservation Commitment: Legally binding pledge to protect 30% of Belize's marine areas.
Sustainable Financing: Establishment of BBIC ensures long-term funding for conservation projects.</t>
  </si>
  <si>
    <t>https://www.nature.org/content/dam/tnc/nature/en/documents/TNC-Belize-Debt-Conversion-Case-Study.pdf
https://www.nature.org/content/dam/tnc/nature/en/documents/TNC-Belize-Debt-Conversion-Case-Study.pdf</t>
  </si>
  <si>
    <t>Ecuador's Debt-for-Nature Conversion</t>
  </si>
  <si>
    <t>In May 2023, Ecuador completed a debt conversion with support from the Inter-American Development Bank (IDB) and the U.S. Development Finance Corporation (DFC). This allows the country to allocate resources for long-term marine conservation in the Galápagos Islands to promote greater sustainability and improve the quality of life of Ecuadorians</t>
  </si>
  <si>
    <t>Debt-for-nature conversion</t>
  </si>
  <si>
    <t>Government of Ecuador</t>
  </si>
  <si>
    <t>Inter-American Development Bank and U.S. DFC. Credit Suisse (global lead arranger for the transaction), Oceans finance company (project manager), Pew Bertarelli Ocean Legacy (cooperating partner)</t>
  </si>
  <si>
    <t>Combination of a guarantee by a multilateral institution together with a political risk insurance. Debt buyback via auctions.</t>
  </si>
  <si>
    <t xml:space="preserve">Will generate over $1.1 billion lifetime savings and $323 million savings to finance conservation - this stems from the debt conversion to enable conservation actitivies and benefits, such as the creation of a Marine Reserve. Improves debt management. </t>
  </si>
  <si>
    <t>IDB | Ecuador Completes World’s Largest Debt-for-Nature Conversion with IDB and DFC Support</t>
  </si>
  <si>
    <t>Gabon Debt-for-Nature Swap</t>
  </si>
  <si>
    <t>In August 2023, Gabon executed Africa’s first debt-for-nature swap, refinancing $500 million of its sovereign debt through the issuance of a "blue bond." This innovative financial mechanism is designed to unlock approximately $163 million over 15 years for marine conservation initiatives, including the expansion and improved management of marine protected areas and the enforcement against illegal fishing activities</t>
  </si>
  <si>
    <t>Gabon</t>
  </si>
  <si>
    <t>Bank of America</t>
  </si>
  <si>
    <t>Gabonese Republic</t>
  </si>
  <si>
    <t xml:space="preserve">Government of Gabon: Issuer of the blue bond and implementer of conservation commitments.
The Nature Conservancy (TNC): Project manager and technical advisor, overseeing conservation planning and monitoring.
Bank of America: Sole initial purchaser, structuring agent, and bookrunner for the bond issuance.
U.S. International Development Finance Corporation (DFC): Provided political risk insurance up to $500 million, enhancing the bond's creditworthiness.
Lazard Frères: Financial advisor to the Government of Gabon.
Clifford Chance: Legal advisor to Bank of America. </t>
  </si>
  <si>
    <t xml:space="preserve">Debt Buyback: Gabon repurchased $436 million of its existing international bonds at a discount.
Blue Bond Issuance: A new $500 million 15-year bond was issued with a lower interest rate and longer maturity.
Conservation Funding: The transaction is expected to generate $163 million over 15 years for marine conservation efforts. </t>
  </si>
  <si>
    <t xml:space="preserve">Credit Enhancement: Political risk insurance from DFC elevated the bond's rating, attracting investors and reducing borrowing costs.
Conservation Commitments: Gabon committed to protecting 30% of its marine areas and enhancing enforcement against illegal fishing.
Resilience to Political Changes: Despite a political coup shortly after the deal's completion, the transaction remained intact, demonstrating its structural robustness.
Gabon was not in default. </t>
  </si>
  <si>
    <t>https://www.sciencedirect.com/science/article/abs/pii/S1566014124001390
https://www.nature.org/en-us/newsroom/tnc-announces-debt-conversion-for-ocean-conservation-in-gabon/
https://www.unepfi.org/net-zero-banking/case-studies/bank-of-america-supports-restructuring-of-gabons-sovereign-debt-for-nature-positive-outcomes/</t>
  </si>
  <si>
    <t>Peru Debt-for-Nature Swap</t>
  </si>
  <si>
    <t>In September 2023, the U.S. and Peruvian governments announced a debt swap that unlocks new financing to protect the Peruvian Amazon, which covers 60% of the country. The agreement leverages the innovative “debt-for-nature” framework pioneered in the 1980s.</t>
  </si>
  <si>
    <t>Debt for nature conservation</t>
  </si>
  <si>
    <t>Peru</t>
  </si>
  <si>
    <t>BBB-</t>
  </si>
  <si>
    <t>US Government, WWF, TNC, CI, Wildlife Conservation Society</t>
  </si>
  <si>
    <t>Government of Peru</t>
  </si>
  <si>
    <t>reduces debt payments by $20 million over the next 13 years</t>
  </si>
  <si>
    <t>World Wide Fund for Nature (WWF), U.S. Government, The Nature Conservancy, CI, and WCS. The Nature Conservancy, Conservation International, the Wildlife Conservation Society and the World Wildlife Fund contributed a total of $3 million to the deal. The Government of Peru and local NGOs serve as implementing agents. The initial grants administrator for the 2023 forest conservation agreement is the Peruvian Trust Fund for National Parks and Protected Areas (Profonanpe), a national entity.</t>
  </si>
  <si>
    <t>To reduce Peru's external debt payments to US government. The Government of Peru will redirect the payments they would have otherwise made to meet their debt obligation to a conservation fund that will provide grants to protect and restore the country's tropical forests.  Local NGOs will use these grants to support projects that directly benefit the Peruvian Amazon and the people of Peru.</t>
  </si>
  <si>
    <t>Agrement finalized under the Tropical Forest and Coral Reef Conservation Act (TFCCA).This Peru agreement marks the 22nd TFCCA deal, following agreements with Bangladesh, Belize, Botswana, Brazil, Colombia, Costa Rica (two agreements), El Salvador (two agreements), Guatemala, Indonesia (three agreements), Jamaica, Panama (two agreements), Paraguay, Peru (two agreements) and the Philippines (two agreements).  Over time, these debt-for-nature programs together will generate more than $380 million to protect tropical forests.</t>
  </si>
  <si>
    <t>https://www.worldwildlife.org/press-releases/wwf-statement-debt-swap-to-protect-peruvian-amazon; https://home.treasury.gov/news/press-releases/jy1724</t>
  </si>
  <si>
    <t>Seychelles Debt for Climate Adaptation Swap</t>
  </si>
  <si>
    <t>In 2017, the Seychelles became the first country to successfully undertake a debt for climate (DFC) swap aimed at specifically protecting the world’s oceans. The Nature Conservancy (TNC) acquired Seychelles’ foreign external debt at a discounted price and also raised additional donor funding worth USD 5 million from private actors. The government of Seychelles will repay the loans to a specially created Seychelles Conservation and Climate Adaptation Trust (SeyCCAT) by TNC. The private donor funding will also go SeyCCAT which will, in turn, conserve 13 Marine Protected Areas (MPAs) that cover more than 85% of the coral reefs and shallow waters in Seychelles</t>
  </si>
  <si>
    <t>Seychelles</t>
  </si>
  <si>
    <t>Donors, Paris Club Creditors</t>
  </si>
  <si>
    <t>Government of Seychelles</t>
  </si>
  <si>
    <t>Total Debt Converted: $21.6 million
Loan from TNC: $15 million
Grants from Donors: $5 million</t>
  </si>
  <si>
    <t>The Nature Conservancy (TNC): Provided a $15 million loan and facilitated the debt buyback.
Philanthropic Donors: Contributed $5 million in grants to support the transaction.
Paris Club Creditors: Sold $21.6 million of Seychelles' debt at a discount.
Seychelles Conservation and Climate Adaptation Trust (SeyCCAT): Established to manage the funds and oversee conservation activities.</t>
  </si>
  <si>
    <t>Debt buyback of $21.6 million from Paris Club creditors.
Establishment of SeyCCAT to manage and disburse funds.
Allocation of funds to marine conservation, climate adaptation, and sustainable fisheries projects.</t>
  </si>
  <si>
    <t xml:space="preserve">Established a permanent trust fund (SeyCCAT) for ongoing environmental initiatives.
Enabled Seychelles to commit to protecting 30% of its Exclusive Economic Zone.
Since 2017, SeyCCAT has indeed issued over USD 1.5 million in grants to more than 25 grantees implementing a total of 33 projects. The grants have benefited marine protected areas such as Curieuse Marine National Park, Aldabra, Bird Island, Alphonse Island and Farquhar and with baseline assessment of the marine biodiversity of Fregate island, an aspiring MPA. </t>
  </si>
  <si>
    <t>https://www.climatepolicyinitiative.org/gca-africa-adaptation-finance/case_studies/seychelles-dfc-2/</t>
  </si>
  <si>
    <t>African Distaster Risk Finance Programme (ADRiFi)</t>
  </si>
  <si>
    <t>Initiated in 2018, the ADRiFi programme has the overall goal to enhance the resilience and response to climate shocks in African countries by improving the management of climate disaster risks. The programme’s specific objectives are: (i) to strengthen the capacity of Regional Member Countries (RMCs) to evaluate climate-related risks and costs and elaborate subsequent adaptation measures; and (ii) to promote the development and provision of efficient disaster risk financing through climate insurance solutions and support their financing for enhanced preparedness to climate shocks.</t>
  </si>
  <si>
    <t>Bilateral donors</t>
  </si>
  <si>
    <t>The multi-donor trust fund has been financed with contributions from the Government of the United Kingdom, the Government of Switzerland, the United States, United States Agency for International Development (USAID), the Government of Canada, the Government of Norway and the Government of the Netherlands. 
The African Development Bank partners with the African Risk Capacity Group (ARC) in implementing the ADRiFi Programme</t>
  </si>
  <si>
    <t>includes insurance against disasters directly to producers</t>
  </si>
  <si>
    <t>https://www.afdb.org/en/topics-and-sectors/initiatives-and-partnerships/africa-disaster-risk-financing-programme-adrifi</t>
  </si>
  <si>
    <t>Climate-Resilient Debt Clause (CRDC)</t>
  </si>
  <si>
    <t xml:space="preserve">The IDB was one of the multilateral development Banks to adopt this mechanism that allows countries in the region to defer principal payments for a period of two years in the event of an eligible natural disaster, providing them with financial relief during times of financial stress. The deferred payments and allow the country to cover public expenses at its discretion. This clause, known in IDB loan contracts as the Principal Payment Option (PPO), has currently been activated by 6 out of 12 IDB eligible countries. 
Although this is a plain vanilla market-based project, Belize has been an active user of the CRDC mechanism in its loan contracts. The objective of this Program is to improve income generation capacity of artisanal fisherfolks and to maintain export levels of fisheries products while contributing to the sustainable use of commercial oceanic resources. The specific objectives of the Program are: (i) enhance the Government’s ability to sustainably manage key commercial species in the fisheries sector and (ii) promote the adoption of sustainable technologies and best fishing practices by artisanal fisherfolks to improve its adaptative capacity to climate impacts. </t>
  </si>
  <si>
    <t>Loan deferment clause</t>
  </si>
  <si>
    <t xml:space="preserve">Sovereign governments of participating countries
</t>
  </si>
  <si>
    <t>Inter-American Development Bank (IDB): Financier and provider of the CRDC mechanism
Implementing agent: Respective national ministries of finance or designated government agencies</t>
  </si>
  <si>
    <t>Principal Payment Option (PPO): Allows for a one-time deferral of principal repayments for up to two years following a qualifying natural disaster.
Parametric Triggers: Activation is based on predefined criteria, such as the declaration of a national emergency due to a natural disaster.
Neutral Impact on Loan Maturity: The deferral does not extend the original maturity date of the loan; deferred amounts are repaid in future installments.</t>
  </si>
  <si>
    <t>First of Its Kind: IDB was the first multilateral development bank to offer such a clause embedded in its loan contracts
Parametric Trigger: Activation based on predefined parameters and official declaration of emergency
Debt Sustainability: Designed to support debt sustainability without being considered a debt restructuring tool
Scalability: Countries can activate the option in multiple loans to achieve desired coverage</t>
  </si>
  <si>
    <t>https://publications.iadb.org/publications/english/document/Innovative-Climate-and-Disaster-Risk-Finance-Solutions-Resilience-Building-and-Fiscal-Strengthening-.pdf</t>
  </si>
  <si>
    <t>Cook Islands Disaster Resilience Programme</t>
  </si>
  <si>
    <t xml:space="preserve">A comprehensive national push led by the Office of the Prime Minister’s Emergency Management Cook Islands (EMCI), supported by international partners (NZ-NEMA, SPC, UN organizations, SPREP, SPC, and Finland’s FINPAC), focusing on improving early warning systems, community shelters, disaster preparedness training, and hazard mapping using GIS technology. </t>
  </si>
  <si>
    <t>Government-led resilience programme</t>
  </si>
  <si>
    <t>Cook Islands</t>
  </si>
  <si>
    <t>Emergency Management Cook Islands</t>
  </si>
  <si>
    <t xml:space="preserve">EMCI: Coordination, geoportal development, community outreach
NZ-National Emergency Management Agency, and US Storm Prediction Center at NOAA: Technical and training support (e.g., shelter assessments, exercises)
Finland-Pacific/Pacific Regional Environment Programme/Red Cross: Pilot resilience interventions (Tautu village evacuation, infrastructure upgrades)
Communities: Puna committees and volunteers led drills, shelter upgrades, mapping exercises </t>
  </si>
  <si>
    <t>National geoportal GIS system: First Pacific nation recognized for award-winning mapping to inform rapid response and planning 
Community-led frameworks: Puna disaster committees managing village-level risk and local drills 
Safety shelter upgrades: Rarotonga and island shelters rebuilt/resilient to cyclone impacts with guidelines for replication
Regular national drills: Simulations (“Uriia Turanga Toru”) testing coordination across agencies and islands</t>
  </si>
  <si>
    <t xml:space="preserve">2024 ESRI award: Cook Islands first Pacific country to win Special Achievement in GIS—recognized at global level
Mapping 1,468 structures in Aitutaki with detailed vulnerability data enhancing real-time decision-making </t>
  </si>
  <si>
    <t>https://www.pmoffice.gov.ck/2025/05/20/raising-the-bar-on-disaster-preparedness/
https://www.sprep.org/news/tautu-village-aitutaki-cook-islands-strengthens-disaster-and-climate-resilience
https://www.ciic.gov.ck/government-partners-with-communities-to-improve-safety-shelters/</t>
  </si>
  <si>
    <t>Fiji's disaster risk financing framework</t>
  </si>
  <si>
    <t xml:space="preserve">In Septemebr 2020, the UN Development Partnership Fund, managed by the UN office for South-South cooperation, supported the creation of a climate disaster risk financing framework for Fiji. </t>
  </si>
  <si>
    <t>DRF and parametric insurance</t>
  </si>
  <si>
    <t>International agencies, bilateral donors</t>
  </si>
  <si>
    <t>Climate Change and International Cooperation Division of the Fiji Ministry of Economy</t>
  </si>
  <si>
    <t xml:space="preserve">Provide index-based insurance and other climate disaster risk financing instruments for individuals, businesses and organizations in the Pacific. United Nations Capital Development Programme (UNCDF), together with the United Nations Development Programme (UNDP) and the United Nations University (UNU)-managed Munich Climate Insurance initiative (MCII) serve as implementing agents. </t>
  </si>
  <si>
    <t>Insurance products that can be immediately disbursed, such as parametric crop insurance</t>
  </si>
  <si>
    <t>South-South cooperation</t>
  </si>
  <si>
    <t>https://unsouthsouth.org/2020/09/11/india-pledges-approximately-fj-1-8m-towards-developing-climate-disaster-risk-financing-in-fiji/</t>
  </si>
  <si>
    <t>Flexible Financing Facility (FFF) Catastrophe Protection Options</t>
  </si>
  <si>
    <t xml:space="preserve">Through the built-in Catastrophe Protection Conversions in the FFF, sovereign borrowers have the ability to manage exposure to catastrophe risk. The IDB’s Catastrophe Protection Conversions provide borrowers with a cost-effective, streamlined way to secure catastrophe risk transfer instruments. The IDB offers Catastrophe Protection Conversions in loans for a single or for multiple perils. Sovereign nations can tailor their protection to cover a layer of losses. If a pre-defined catastrophe occurs the country receives a corresponding cash payout from the IDB. In exchange for this protection, the country pays the costs of the market instrument issued by the IDB plus an applicable fee. </t>
  </si>
  <si>
    <t>Catastrophe Bond</t>
  </si>
  <si>
    <t xml:space="preserve">IDB is issuer of catastrophe bond. IDB pays a cash settlement to borrower as determined by third-party event calulcation agent using cash settlement event determination instructions. </t>
  </si>
  <si>
    <t>IDB serving as issure of catastrophe bond eliminates the need to establish a special purpose vehicle. Sovereign borrowers can tailor their coverage to cover a layer of lossess</t>
  </si>
  <si>
    <t>https://www.iadb.org/en/how-we-can-work-together/public-sector/financing-offerings/financial-conditions#:~:text=The%20IDB%20offers%20Catastrophe%20Protection,cash%20payout%20from%20the%20IDB.</t>
  </si>
  <si>
    <t>GFDRR-Madagascar</t>
  </si>
  <si>
    <t>In December 2019 the WBG agreed a Disaster Risk Management policy operation, coupled with a CAT-DDO for Madagascar. A CAT-DDO is a "Catastrophe Deferred Drawdown Option,” a contingent line of credit that provides immediate liquidity to countries in case of a natural disaster.</t>
  </si>
  <si>
    <t>Policy loan and CAT-DDO</t>
  </si>
  <si>
    <t>y</t>
  </si>
  <si>
    <t>Madagascar</t>
  </si>
  <si>
    <t>Government of Madagascar</t>
  </si>
  <si>
    <t xml:space="preserve">World Bank Group and Agence Francaise de Developpement; European Union-funded Africa Disaster Risk Financing (ADRF) Initiative
</t>
  </si>
  <si>
    <t>Combination of a Policy Operation with a CAT-DDO; first time AFD coinvests in CAT-DDO</t>
  </si>
  <si>
    <t>How Partnership is Powering Progress Towards a Resilient Future in Madagascar | GFDRR</t>
  </si>
  <si>
    <t>Global Risk Financing Facility (GRiF)</t>
  </si>
  <si>
    <t xml:space="preserve">A multi-donor trust fund launched in October 2018 by the World Bank (through GFDRR and DRFIP), backed by Germany and the UK. GRiF supports vulnerable countries in building financial resilience to climate and disaster shocks by piloting and scaling up pre-arranged financing mechanisms like insurance, contingent credit, and risk pools. </t>
  </si>
  <si>
    <t>World Bank, Global Facility for Disaster Reduction and Recovery, bilateral donors</t>
  </si>
  <si>
    <t>National governments, regional development banks, humanitarian agencies implementing risk financing mechanisms</t>
  </si>
  <si>
    <t>Multi-instrument toolkit (insurance, contingent loans, risk pools)
Premium financing, capability grants, and capital investment support
Country-driven approach
Integration with Global Shield Framework</t>
  </si>
  <si>
    <t>Successful pilots: flood-linked shock fund in Lao PDR and earthquake/flood assessment in Nepal
Transitioning into the broader Global Shield Financing Facility to scale impact and mobilize private capital</t>
  </si>
  <si>
    <t>https://www.worldbank.org/en/topic/disasterriskmanagement/brief/global-risk-financing-facility
https://www.globalshieldfinancingfacility.org/publication/global-risk-financing-facility-annual-report-2022</t>
  </si>
  <si>
    <t>Indonesia Disaster Risk Finance Project</t>
  </si>
  <si>
    <t>Disclosed in early 2021, the objective of this DRF project is to strengthen the financial and fiscal resilience of the borrower to natural disasters and health-related shocks. This project has three components. 1) The first component, establishing and operationalizing the Pooling Fund for Disasters (PFB), aims to support the establishment and operationalization of the pooling fund. 2) The second component, improving Preparedness for More Effective Disaster Response Across Government Agencies, aims to support MOF to build the disbursement channels for resources from the PFB to flow efficiently, effectively, and transparently. 3) The third component, strengthening PFB capacity and systems to effectively support risk finance and disaster response, aims to support Ministry of Finance (MoF) to achieve the Performance based condition (PBCs) and associated results under Component 1 and Component 2.</t>
  </si>
  <si>
    <t>Loan with performance-based conditions</t>
  </si>
  <si>
    <t>Ministry of Finance, Indonesia</t>
  </si>
  <si>
    <t xml:space="preserve">World Bank supports in brining financing (providing capital to set up and operationalize the PBF), technical assistance, peer knowledge exchange, and reforms to reduce delays in disbursements when disaster hits. The Fiscal Policy Agency of Indonesia (BKF) in MOF serves as the implementing agent. </t>
  </si>
  <si>
    <t>Pooling of Funds dedicated to Disaster relief. PFB is to be established thank to the WBG loan. PFB will be a mechanism under MOF to (i) reduce fragmented funding by providing a mechanism through which post-disaster financing can flow from different sources and actors; (ii) ensure reliable and predictable pre-arranged funding; (iii) streamline disbursement channels for quick and efficient “flow” of funds from the PFB to implementing agencies; and (iv) leverage domestic and international financial markets (MFD). The PFB will leverage domestic and international insurance and reinsurance markets to support more efficient disaster response through providing financial capacity to backstop the fund and by drawing on expertise and technology for managing payouts.</t>
  </si>
  <si>
    <t>The Pooling Fund will be a self-insurance mechanism for the Government of Indonesia. It will receive budget funding, develop a risk  financing strategy to ensure it can meet all liabilities even in bad disaster years, and work with implementing agencies to strengthen channelsthrough which its funding will be disbursed. This is a different model from existing regional risk pools like CCRIF.</t>
  </si>
  <si>
    <t>Indonesia - Disaster Risk Finance and Insurance Project; https://documents1.worldbank.org/curated/en/316601611543685552/pdf/Indonesia-Disaster-Risk-Finance-and-Insurance-Project.pdf</t>
  </si>
  <si>
    <t>Jamaica Cat Bond</t>
  </si>
  <si>
    <t>The Jamaica Catastrophe Bond is a sovereign risk transfer instrument designed to provide financial protection against named tropical cyclones. Issued under the World Bank's "capital at risk" notes program, the bond offers parametric insurance coverage to the Government of Jamaica, enabling rapid disbursement of funds following qualifying storm events.</t>
  </si>
  <si>
    <t>Catastophe Bond</t>
  </si>
  <si>
    <t>Jamaica</t>
  </si>
  <si>
    <t>Government of Jamaica</t>
  </si>
  <si>
    <t>World Bank (IBRD): Issuer and structurer of the catastrophe bond
Government of Jamaica: Sponsor and beneficiary of the bond
Global Risk Financing Facility (GRiF) and USAID: Provided financial support for the initial issuance
Aon Securities and Swiss Re Capital Markets: Joint structuring agents and bookrunners
AIR Worldwide: Risk modeler and calculation agent
Hong Kong Insurance Authority: Supported transaction costs for the 2024 renewal</t>
  </si>
  <si>
    <t>Parametric insurance coverage against named tropical cyclones
Predefined trigger conditions based on storm path and central pressure
Rapid payout mechanism post-event</t>
  </si>
  <si>
    <t>First sovereign catastrophe bond independently sponsored by a small island developing state
Innovative "cat-in-a-grid" parametric trigger design
Rapid payout mechanism without the need for loss assessments
Integration into Jamaica's broader disaster risk financing strategy</t>
  </si>
  <si>
    <t>https://thedocs.worldbank.org/en/doc/43a111757d3b1ff1cabde80ee7eb0535-0340012021/original/Case-Study-Jamaica-Cat-Bond.pdf</t>
  </si>
  <si>
    <t>Pacific Catastrophe Risk Insurance Company (PCRIC)</t>
  </si>
  <si>
    <t>PCRIC is a regional parametric insurance pool, established under the Pacific Catastrophe Risk Assessment and Financing Initiative (PCRAFI), providing fast-disbursing insurance to Pacific Island governments. It offers coverage against tropical cyclones, earthquakes, tsunamis, heavy rainfall, and other climate risks. The company leverages parametric triggers to enable timely payouts, restoring liquidity and supporting resilience efforts in the region. PCRIC is a captive insurer owned by member countries and was created by statute in the Cook Islands in 2016.</t>
  </si>
  <si>
    <t>Insurance/Risk Transfer Instrument</t>
  </si>
  <si>
    <t>Parametric insurance</t>
  </si>
  <si>
    <t>Premiums-based</t>
  </si>
  <si>
    <t>National governments</t>
  </si>
  <si>
    <t>PCRIC: Designs, issues, and handles parametric insurance products
Member governments: Participate in governance, pay premiums, and receive payouts
WTW (Willis Towers Watson): Advisory and reinsurance structuring partner
Modeling partners: Reask (cyclone modeling), Temblor (earthquake/tsunami), JBA Risk Management (rainfall exposure), with advisory from the World Bank</t>
  </si>
  <si>
    <t>Risk pooling but also provides Risk assessment and evaluation, Education and training in Disaster Risk Management (local, regional, online), and Advocacy on behalf of vulnerable nations to draw attention and support from the global donor community</t>
  </si>
  <si>
    <t>Backed by a significant capital reserve funded by the original donors, PCRIC’s recurrent revenue streams are the receipt of insurance premiums paid by member countries, and investment returns on the capital reserve.</t>
  </si>
  <si>
    <t>pcric.org</t>
  </si>
  <si>
    <t>Regional Emergency Preparedness &amp; Access to Inclusive Recovery Project (REPAIR)</t>
  </si>
  <si>
    <t>The Regional Emergency Preparedness and Access to Inclusive Recovery Project aims to strengthen the financial and operational readiness of Eastern and Southern African countries to respond swiftly to climate and other shocks. It establishes a Regional Climate Risk Fund (RCRF) that provides pre-arranged, cost-effective disaster financing through a three-layered structure: (i) reserves for moderate, frequent shocks; (ii) contingent financing for severe, less frequent events; and (iii) parametric insurance for major climate-related disasters, placed on international markets. The fund is designed to disburse resources within seven days of a qualifying event. In parallel, the project delivers technical assistance to enhance country-level operational capacity and facilitate rapid fund deployment. It aims to mobilize $800 million in private capital alongside Bank financing, with 91% of the $306 million committed to adaptation co-benefits.</t>
  </si>
  <si>
    <t>Parametric insurance, contingent financing</t>
  </si>
  <si>
    <t>Participating national governments</t>
  </si>
  <si>
    <t>World Bank: Provides financing and technical support.
African Risk Capacity Limited (ARC Ltd): Implements the program and manages the RCRF.
Global Shield Financing Facility (GSFF): Endorsed the REPAIR work plan with a US$30 million grant to support the establishment of the RCRF.</t>
  </si>
  <si>
    <t>Regional Climate Risk Fund (RCRF): Provides pre-arranged financial instruments for disaster response.
Financial Instruments: Includes parametric insurance, contingent financing, and reserves.
Capacity Building: Strengthens operational preparedness of participating countries.</t>
  </si>
  <si>
    <t>Rapid Disbursement: Funds can be deployed within seven days of a disaster.
Regional Approach: Facilitates cross-country collaboration and resource sharing.
Scalability: Designed to expand from initial countries to a total of 12 by 2031.</t>
  </si>
  <si>
    <t>https://eur03.safelinks.protection.outlook.com/?url=https%3A%2F%2Fdocuments.worldbank.org%2Fen%2Fpublication%2Fdocuments-reports%2Fdocumentdetail%2F099071124175529762&amp;data=05%7C02%7Csfwg.secretariat%40undp.org%7Cd6c4325ccbc64482983e08dd8be0d743%7Cb3e5db5e2944483799f57488ace54319%7C0%7C0%7C638820520427014282%7CUnknown%7CTWFpbGZsb3d8eyJFbXB0eU1hcGkiOnRydWUsIlYiOiIwLjAuMDAwMCIsIlAiOiJXaW4zMiIsIkFOIjoiTWFpbCIsIldUIjoyfQ%3D%3D%7C0%7C%7C%7C&amp;sdata=Vh7BeUxCwRUCnLmWPsJ5AF8rB%2F9sw9YkDnUTjTnIFi4%3D&amp;reserved=0</t>
  </si>
  <si>
    <t>Southeast Asia Disaster Risk Insurance Facility (SEADRIF)</t>
  </si>
  <si>
    <t xml:space="preserve">SEADRIF is a regional disaster risk financing platform established in December 2018 as the first of its kind in Asia. Co-created by ASEAN+3 countries, including Cambodia, Indonesia, Lao PDR, Myanmar, Singapore, China, Japan, and Korea, and supported by the World Bank, it consists of a trust and an insurance company based in Singapore. The facility aims to bolster sovereign fiscal resilience by pooling risk, advising on risk financing strategies, and initiating a regional catastrophe insurance pool for public assets. </t>
  </si>
  <si>
    <t>Member governments purchasing parametric coverage</t>
  </si>
  <si>
    <t>ASEAN +3 Governments: Provide strategic leadership and capital backing
World Bank: Lead technical advisor and facilitator
SEADRIF Trust: Governs strategic direction and oversees finances
SEADRIF Insurance Company: Offers insurance solutions (parametric pools)
Donor Partners (e.g., Japan, Rockefeller): Provide seed funding and technical inputs
Participating Ministries and Agencies: Engage in risk assessments, product design, and uptake</t>
  </si>
  <si>
    <t>First regional risk pool in Asia
Parametric insurance for sovereign/public assets, offering rapid pay-outs
Tiered architecture: trust-backed and sub-facilities (e.g. Cambodia-Lao-Myanmar flood pool)</t>
  </si>
  <si>
    <t xml:space="preserve">Created incentive for other regional countries to join after successful pilot in LaoPDR
Facilitates ASEAN financial integration via shared risk pooling, modelling rools, and insurance innovation </t>
  </si>
  <si>
    <t>https://seadrif.org/
https://seadrif.org/news/asean-asia-first-regional-climate-disaster-risk-financing-facility/</t>
  </si>
  <si>
    <t>Sustainable and Resilient Recovery Development Policy Financing and a Catastrophe Deferred Drawdown Option</t>
  </si>
  <si>
    <t>The development objective of the Sustainable and Resilient Recovery Development Policy Financing and a Catastrophe Deferred Drawdown Option for Jamaica is: (i) to facilitate trade, digital adoption, and financial stability for private sector development; and (ii) to enhance fiscal and physical resilience to climate change and disasters, including natural hazard and health shocks. 
The Government of Jamaica (GOJ’s) economic program is guided by Vision 2030 Jamaica National Development Plan. The four overarching national goals are: (i) Jamaicans are empowered to achieve their fullest potential; (ii) the Jamaican society is secure, cohesive, and just; (iii) Jamaica’s economy is prosperous; and (iv) Jamaica has a healthy natural environment. The GOJ’s program places a strong emphasis on the enabling environment for private sector investment and innovation as well as digitalization. The GOJ is seen as a leader in the Caribbean region (and beyond) in disaster risk management (DRM) and disaster risk financing (DRF).</t>
  </si>
  <si>
    <t>CAT DDO</t>
  </si>
  <si>
    <t>World Bank (International Bank for Reconstruction and Development - IBRD): Provided the financing and technical assistance.
Implementer Agent and Borrower: Ministry of Finance and Public Service, Jamaica</t>
  </si>
  <si>
    <t>Development Policy Financing (DPF): US$150 million to support policy reforms.
Catastrophe Deferred Drawdown Option (Cat DDO): US$42 million contingent credit line for disaster response.</t>
  </si>
  <si>
    <t>Rapid Disbursement: Cat DDO allows for quick access to funds following a qualifying event.
Policy Reform Support: DPF component supports structural reforms to enhance economic resilience.
Alignment with National Strategies: Supports Jamaica's Vision 2030 and Medium-Term Socio-Economic Policy Framework.</t>
  </si>
  <si>
    <t>https://documents.worldbank.org/en/publication/documents-reports/documentdetail/099020625101516509</t>
  </si>
  <si>
    <t>Tuvalu – First Climate &amp; Disaster Resilience Development Policy Financing with Catastrophe Deferred Drawdown Option (Cat‑DDO)</t>
  </si>
  <si>
    <t>In December 2019, the World Bank approved this hybrid financing program—a US $7.5 million grant combined with a US $6 million Cat‑DDO. It aimed to strengthen Tuvalu’s fiscal resilience, disaster preparedness, and infrastructure resilience, with contingency funding available immediately upon a disaster event </t>
  </si>
  <si>
    <t>Development policy financing (grant) + Cat-DDO</t>
  </si>
  <si>
    <t>Tuvalu</t>
  </si>
  <si>
    <t>World Bank, Global Facility for Disaster Reduction and Recovery</t>
  </si>
  <si>
    <t>Ministry of Finance, Tuvalu</t>
  </si>
  <si>
    <t>World Bank / GFDRR: Financing, policy dialogue, technical assistance, Cat‑DDO structure 
Ministry of Finance: Implements PFM reforms, asset management, building-code updates
National Disaster Management Office: Coordinates response; ensures representation (e.g. women) on island committees
Development Partners (ADB, EU, Australia, NZ): Co-finance PFM, infrastructure, and resilience reforms </t>
  </si>
  <si>
    <t xml:space="preserve">Hybrid loan-grant structure combining system reform and contingency finance
Cat-DDO enables immediate, no-disbursement-delay funding post-disaster (activated notably after Cyclone Tino)
Policy-linked triggers, including disaster declaration and strengthened PFM and infrastructure readiness 
</t>
  </si>
  <si>
    <t xml:space="preserve">Capacity-building: Developed Tuvalu Asset Management Framework (TAMF) and enacted 2019 Building Act 
Series progress: Followed in Sept 2023 by a second Cat-DDO/grant blend (US $7.5M + US $4M Cat DDO) for continued resilience gains 
</t>
  </si>
  <si>
    <t>https://documents.worldbank.org/en/publication/documents-reports/documentdetail/099083123092014063#</t>
  </si>
  <si>
    <t>AXA Climate &amp; Biodiversity Impact Fund (AXA Impact Fund)</t>
  </si>
  <si>
    <t xml:space="preserve">Launched in July 2019 by AXA Group and managed by AXA Investment Managers (AXA IM Alts), this ~$175 million private equity impact vehicle invests in solutions with measurable climate mitigation, biodiversity conservation, and resilience benefits. It backs businesses that generate defined outcomes—such as emissions avoided, habitat protected, or community uplift—while delivering market-rate returns. </t>
  </si>
  <si>
    <t>Venture investments in early growth-phase</t>
  </si>
  <si>
    <t>AXA IM Alts</t>
  </si>
  <si>
    <t xml:space="preserve">Businesses and projects </t>
  </si>
  <si>
    <t>AXA IM Alts: Fund manager, deploys capital, conducts due diligence
AXA Climate / WWF: Provide impact framework, KPIs, and independent oversight
Project sponsors/invitees: Execute nature-based solutions and deliver impact
Technical advisors: Ensure measurement credibility and environmental standard</t>
  </si>
  <si>
    <t>Blind pool with focus on clearly defined outcome KPIs (e.g., CO₂ avoided, ha conserved, vulnerable communities benefited) 
Collaborative model between insurer asset owner (AXA), conservation NGO (WWF), and asset manager—ensures credible impact</t>
  </si>
  <si>
    <t>Impressive early deployment: nearly $42 M allocated across diverse impact themes in &lt;12 months
Strong impact KPIs: targeting 8 Mt CO₂e avoided, 800,000 ha conserved, and 1 million vulnerable people benefitted over fund lifespan</t>
  </si>
  <si>
    <t>https://www.unpri.org/showcasing-leadership/the-axa-impact-fund-climate-and-biodiversity-making-a-difference/8972.article</t>
  </si>
  <si>
    <t>Catalyst Fund</t>
  </si>
  <si>
    <t xml:space="preserve">Catalyst Fund is an impact fund and accelerator supporting early-stage technology startups that are building a climate-resilient future in Africa. Catalyst Fund blends capital from concessional and commercial equity investors to invest USD 200,000 in selected pre-seed portfolio companies. The fund provides capital and venture-building support—including product, data, technological, operational, growth marketing, and fundraising support that is crafted based on the startups’ unique needs—and will have significant reserves to make follow-on investments at Seed and Series A in selected portfolio companies. </t>
  </si>
  <si>
    <t>Early-stage startups</t>
  </si>
  <si>
    <t>Startup</t>
  </si>
  <si>
    <t>Early-stage technology startups focused on climate resilience in Africa</t>
  </si>
  <si>
    <t>Catalyst Fund: Provides funding and venture-building support. 
Global Innovation Lab for Climate Finance: investor-led, public-private initiative that accelerates innovative well designed, early-stage climate finance solutions and instruments.</t>
  </si>
  <si>
    <t>Pre-seed capital investment
Hands-on venture-building support, including assistance with technology, product development, and growth strategies
Access to a network of over 250 investors and ecosystem partners</t>
  </si>
  <si>
    <t>Focuses on climate adaptation and resilience in African communities
Combines financial investment with venture-building support
Emphasizes support for underrepresented founders and inclusive innovation
Aims to bridge critical gaps in funding, talent, and access to knowledge for early-stage startups</t>
  </si>
  <si>
    <t>https://www.climatefinancelab.org/ideas/catalyst-fund/ 
https://www.thecatalystfund.com/</t>
  </si>
  <si>
    <t>EIB, CPI, Valerie</t>
  </si>
  <si>
    <t>Climate Resilience Solutions Fund (CRAFT)</t>
  </si>
  <si>
    <t>CRAFT is the first commercial investment vehicle dedicated to expanding the availability of technologies and solutions for climate adaptation and resilience. It targets private companies offering climate resilience solutions to drive adaptation to climate change, particularly in developing countries.</t>
  </si>
  <si>
    <t>Combines concessional and commercial equity, along with a Technical Assistance Facility.</t>
  </si>
  <si>
    <t>Lightsmith Group, EIB, Nordic Development Fund, GEF</t>
  </si>
  <si>
    <t>Private companies providing climate resilience solutions</t>
  </si>
  <si>
    <t>The Lightsmith Group: Fund manager and promoter.
European Investment Bank (EIB): Financial intermediary providing funding support.
Nordic Development Fund (NDF): Contributed EUR 10 million, including EUR 8.5 million in concessional equity and EUR 1.5 million in grants for the Technical Assistance Facility.
Global Environment Facility (GEF): Provided funding support.
Conservation International: Implementing agency.</t>
  </si>
  <si>
    <t>Growth equity investments in private companies.
Technical Assistance Facility providing grant financing to support the application of technologies and solutions in lower-income countries.</t>
  </si>
  <si>
    <t>First commercial investment vehicle focusing on climate adaptation and resilience.
Emphasis on technology transfer from developed to developing countries.
Inclusion of a Technical Assistance Facility to support market entry and expansion in developing countries.
Blended finance structure to de-risk investments and attract private capital.</t>
  </si>
  <si>
    <t>https://www.eib.org/en/projects/pipelines/all/20170945
https://www.climatepolicyinitiative.org/gca-africa-adaptation-finance/case_studies/climate-resilience-and-adaptation-finance-technology-transfer-facility-craft-2/</t>
  </si>
  <si>
    <t>InvestEU Equity Fund</t>
  </si>
  <si>
    <t xml:space="preserve">Equity products invested in EU under the InvestEU program, to boost private finance mobilization for strategic investments. So far, around EUR 10 bn has been invested in sustainable infrastructure, including nature and the environment. </t>
  </si>
  <si>
    <t>with a guarantee</t>
  </si>
  <si>
    <t>European Union</t>
  </si>
  <si>
    <t>SMEs, companies, businesses, start-ups</t>
  </si>
  <si>
    <t xml:space="preserve">InvestEU mobilizes finance for strategic investments. The guarantee mechanism supports mobilizing investments for specific thematic areas, including climate adaptation, mobilized by financial intermediaries. For example, the European Investment Fund (EIF) is deployed to venture capital, private equity, and private credit. </t>
  </si>
  <si>
    <t>The equity fund has so far mobilized approximately EUR10 billion in sustainable infrastructure, including nature and the environment.</t>
  </si>
  <si>
    <t>https://www.eif.org/InvestEU/equity_products_calls/annex-ii-growth-innovation-socialimpact-termsheet.pdf</t>
  </si>
  <si>
    <t>African Development Fund's Climate Action Window</t>
  </si>
  <si>
    <t>The African Development Fund (ADF) established the Climate Action Window (CAW) to direct fund adaptation (75% of window), mitigation (15% of window), and technical assistance (10% of window). The adaptation and mitigation sub-windows support projects across agriculture and food security; water security; climate information and early warning; green transport and infrastucture; green energy and energy efficiency; and green finance. The technical assistance window aims to support countries to develop national climate policies and strategies, enhance the investment environment, and prepare investment-ready projects. CAW leverages grants to minimize the risk of debt distress due to climate investments.</t>
  </si>
  <si>
    <t>NA</t>
  </si>
  <si>
    <t>African Development Bank</t>
  </si>
  <si>
    <t>Sovereign governments of member countries</t>
  </si>
  <si>
    <t>African Development Fund established and manages the funding window, which sovereign governments can access.</t>
  </si>
  <si>
    <t xml:space="preserve">CAW's technical assistance window helps to enhance the business environment for adaptation investments and prepare investment-ready projects. </t>
  </si>
  <si>
    <t xml:space="preserve">Use of grants is explicitly intended to not exacerbate debt distress. </t>
  </si>
  <si>
    <t>https://www.afdb.org/en/topics-and-sectors/initiatives-and-partnerships/adf-climate-action-window</t>
  </si>
  <si>
    <t>Australia: Future Drought Fund</t>
  </si>
  <si>
    <t xml:space="preserve">The FDF is a sovereign investment fund established in 2019 under the Future Drought Fund Act 2019, with an initial capital of A$3.9 billion, growing to A$5 billion by 2028–29. Managed by the Future Fund Board, its earnings finance drought resilience initiatives—such as drought-resilient hubs, farm programming, climate tools, First Nations programs, and innovation pilots—deploying around A$100 million annually since July 2020. </t>
  </si>
  <si>
    <t>Sovereign investment fund</t>
  </si>
  <si>
    <t>Government of Australia</t>
  </si>
  <si>
    <t xml:space="preserve">Issuer: Australian Government via Future Fund Board of Guardians
Future Fund Board: Manages investment returns 
Department of Agriculture, Fisheries and Forestry: Administrator overseeing funding plans and program delivery
Consultative &amp; First Nations Advisory Committees: Guide priorities and outcomes 
States &amp; Territories / Regional Hubs / CSIRO: Co-deliver programs and guidance 
Beneficiaries: Farmers, regional communities, First Nations groups, research bodies, and drought program implementers
</t>
  </si>
  <si>
    <t>Endowment model: perpetual funding via returns, not consumption of capital
Predictable funding stream: A$100 million/year, rising through planned A$519 million additional commitment from 2024
Emphasis on regional and First Nations leadership—dedicated allocations for place-based resilience</t>
  </si>
  <si>
    <t>High returns: 9.4% FY2024 vs target 5.8%</t>
  </si>
  <si>
    <t>https://www.agriculture.gov.au/agriculture-land/farm-food-drought/drought/future-drought-fund</t>
  </si>
  <si>
    <t>UAE</t>
  </si>
  <si>
    <t>Building Climate-Resilient Agriculture in Karakalpakstan: A South-South Model to Combat Drought, Desertification, and Land Degradation in the Aral Sea Region</t>
  </si>
  <si>
    <t xml:space="preserve">This project addresses urgent climate risks in Karakalpakstan, Uzbekistan—an ecologically vulnerable region heavily impacted by drought, desertification, and soil and water salinity due to the Aral Sea crisis. The initiative aims to:
•	Enhance agricultural resilience through the introduction of drought-, heat- and salt-tolerant crops
•	Increase sustainable food production by identifying, testing, and scaling high-performing crop varieties
•	Reduce land degradation through sustainable water and soil management practices
•	Strengthen institutional and community capacity through training and long-term infrastructure
•	Promote South-South cooperation between the UAE and Uzbekistan for climate adaptation. </t>
  </si>
  <si>
    <t>Uzbekistan</t>
  </si>
  <si>
    <t>Abu Dhabi Fund for Development</t>
  </si>
  <si>
    <t>Government of Uzbekistan</t>
  </si>
  <si>
    <t xml:space="preserve">Abu Dhabi Fund for Development (ADFD) – Project Overseer and Donor, Signed MoU with the Government of Uzbekistan, provides strategic oversight, funding, and performance monitoring
International Center for Biosaline Agriculture (ICBA) – Lead Implementing Agency and Technical Expert, Provides advisory and technical leadership by sharing scientific knowledge and conducting evaluation of stress-resilient crop cultivars, design and establishment of essential irrigation infrastructure at pilot sites, development of optimal production packages, capacity development of local stakeholders, and value chain development. 
Karakalpakstan Agricultural Research Institute (KARI) – National Research and Implementation Partner
International Innovation Center for the Aral Sea (IICAS) – National Innovation and Implementation Partner
Tashkent State Agrarian University – Implementation Partner
Government Partner: Ministry of Ecology, Environmental Protection, and Climate Change, Republic of Uzbekistan; Ministry of Agriculture, Republic of Uzbekistan
</t>
  </si>
  <si>
    <t>The project takes a holistic, evidence-based approach to climate adaptation in dryland agriculture by combining research, field trials, water infrastructure, and capacity-building. It is implemented over four years and focuses on three key sites: Nukus, Muynak, and Chimbay.
Key initiatives:
•	Climate-Resilient Crop Varietal Trials
•	Advanced Climate and Soil Monitoring
•	Water Infrastructure for Resilience
•	Soil Restoration
•	Seed Multiplication and Scaling
•	Capacity Building and Knowledge Transfer
•	Sustainable Demonstration Infrastructure</t>
  </si>
  <si>
    <t>Document from UAE</t>
  </si>
  <si>
    <t xml:space="preserve">California Small Agricultural Business Drought and Flood Relief Grant Progarm </t>
  </si>
  <si>
    <t>Funded through the Governor's Office of Business and Economic Development, the grant program aims to provide relief to small agricultural businesses that experienced a decline in annual gross receipts or gross profits due to drought or flood conditions. (California Grants Portal n.d.)</t>
  </si>
  <si>
    <t>Advances and Reimbursements</t>
  </si>
  <si>
    <t>small agricultural businesses that have been financially impacted by severe drought and/or flooding (California Grants Portal n.d.)</t>
  </si>
  <si>
    <t>Funder: State of California
Intermediary: Lendistry</t>
  </si>
  <si>
    <t xml:space="preserve">Eligibility groups are differentiated by small and socially disadvantage d farmers who are qualified small ag businesses; qualified small ag businesses most impacted by severe drought, as determined by USDA drought monitor; and small ag businesses that do not file their tax returns until a lter date. </t>
  </si>
  <si>
    <t>https://www.grants.ca.gov/grants/california-small-agricultural-business-drought-and-flood-relief-grant-program-groups-1-2/</t>
  </si>
  <si>
    <t>Community Wildfire Defense Grant Program</t>
  </si>
  <si>
    <t>Supports communities and Tribes plan for and reduce wildfire risk and implement the National Cohesive Wildland Fire Management Strategy. The CWDG prioritizes communities are are in an area identified as having high or very high wildfire hazard potential; are low-income; or have been impacted by a severe disaster within the previous 10 years which increased wildfire risk and/or ahzard. Funds can be used to develop and revise community wildfire protection plans and implement projects described in the same plans tht are less than 10 yerars old. (USDA n.d.)</t>
  </si>
  <si>
    <t>US Department of Agriculture</t>
  </si>
  <si>
    <t>Tribal, state, and local governments; private landowners</t>
  </si>
  <si>
    <t>Funder and implementing agent: US Department of Agriculture</t>
  </si>
  <si>
    <t xml:space="preserve">An evaluation of disbursed grants found that 95% of funds were awarded to applicants in countries with either high or very high wildfire risk, and 99%% of funds were awarded to low-income communities (Headwater Economics 2025). </t>
  </si>
  <si>
    <t>https://www.fs.usda.gov/managing-land/fire/grants/cwdg</t>
  </si>
  <si>
    <t>Drought Planning and Preparedness Grants</t>
  </si>
  <si>
    <t>State of Washington's Department of Ecology is awarding $1.8 million in statewide competitive grants to incentivize and facilitate increase local drought preparedness and water supply security by funding the preparation of "Local Drought Preparedness Plans" that identify specific actions, along with associated costs and timeframes, a local community intends to take to increase its water supply security (Department of Ecology n.d.)</t>
  </si>
  <si>
    <t>State of Washington</t>
  </si>
  <si>
    <t xml:space="preserve">Eligible borrowers include countries, cities, and towns; Tribes; public utility districts; water adn sewer districts; conservation districts; irrigation districts; port districts; watershed management partnerships (Department of Ecology n.d.). </t>
  </si>
  <si>
    <t>Funder and implementing agent: State of Washington</t>
  </si>
  <si>
    <t>50% match requirement, which might includec ash, loans, other grants, and liquid capital assets (Department of Agriculture n.d.)</t>
  </si>
  <si>
    <t>https://ecology.wa.gov/about-us/payments-contracts-grants/grants-loans/find-a-grant-or-loan/drought-planning-and-preparedness-grants</t>
  </si>
  <si>
    <t>Extreme Heat and Community Resilience Program</t>
  </si>
  <si>
    <t xml:space="preserve">Funds and supports local, regional, and tribal efforts to reduce the impacts of extreme heat. The Extreme Heat and Community Resilience Program coordinates the State of California's efforts to address extreme ehat and the urban heat island effect. The program aims projects such as creating extreme heat action plans, providing mechanical or natural shade, increasing building and surface reflectance, providing passive or low-energy cooling strategies, and pomoting evaporative cooling.  (State of California n.d.) </t>
  </si>
  <si>
    <t xml:space="preserve">Local governments, community-based organizations, and acadmic institutions  (State of California 2024). </t>
  </si>
  <si>
    <t>Funder and implementer: State of California</t>
  </si>
  <si>
    <t xml:space="preserve">Prioritizes equity by providing technical support and establishing an includive funding program that minimizes barriers, particularly in the most heat vulnerable communities, and ensures that awardees represent a wide range of geographic, economic, and population diversity. </t>
  </si>
  <si>
    <t>https://lci.ca.gov/climate/icarp/grants/extreme-heat-community-resilience.html</t>
  </si>
  <si>
    <t>Extreme Weather Response Grant Program</t>
  </si>
  <si>
    <t xml:space="preserve">Supports response activities during extreme weather events. The program aims to reimburse costs incurred in responding to community needs for vulnerable populations during periods of extremely hot or cold or esevere poor air quality from wildfire smoke. The program consists of two funding streams: 1) shelter preparedness fund aims at supporting small-scale projects and shelter pre-staging activities that enahnce capacity to respond and provide shelter for vulnerable populations during extreme events and 2) respons funds to reimbruse costs incurred during extreme weather events. </t>
  </si>
  <si>
    <t>Countries, cities, towns or federally recognized Tribes within the State of Washington</t>
  </si>
  <si>
    <t>Funder: State of Washington
Implementing Agent: Emergency Management Division, Washington Military Department</t>
  </si>
  <si>
    <t>https://mil.wa.gov/asset/66ce2fa0b0f33/24-25%20EWRG%20Program-FINAL%2020240826.pdf</t>
  </si>
  <si>
    <t>Fiji Prime Minister’s National Disaster Relief and Rehabilitation Fund (PMNDRRF)</t>
  </si>
  <si>
    <t xml:space="preserve">A discretionary disaster relief and rehabilitation fund administered by the Fijian Prime Minister’s Office. Established in 2016 after Cyclone Winston, it receives both domestic and international donations (government-to-government and diaspora-based), and is used to support immediate response and recovery following natural disasters. </t>
  </si>
  <si>
    <t>Charitable Disretionary Relief Fund</t>
  </si>
  <si>
    <t>Government of Fiji, bilateral donors</t>
  </si>
  <si>
    <t xml:space="preserve">Disaster affected individuals, families, and communities </t>
  </si>
  <si>
    <t>PM’s Office: Oversees management, disbursements, and coordination with NDMO
National Disaster Management Office (NDMO): Coordinates needs assessment and field-level coordination
Foreign Donors (China, NZ, Indonesia, Canada, etc.): Provide cash support post-disaster
Fijian diaspora &amp; NGOs: Mobilize community-led contributions abroad
Banks (ANZ, Westpac, BSP, etc.): Hold fund accounts and channel disbursements</t>
  </si>
  <si>
    <t>Rapid, flexible resource mobilization through direct transfers to PM’s Fund accounts
International and community-based funding model, allowing diaspora contribution transparency</t>
  </si>
  <si>
    <t xml:space="preserve">Diaspora Engagement: Active donations from overseas communities in Canada and U.S. following disasters
Government grants: Significant bilateral support (e.g., China, New Zealand, Indonesia) tied to specific cyclone-related response
</t>
  </si>
  <si>
    <t xml:space="preserve">https://www.fiji.gov.fj/Media-Centre/News/FIJIAN-GOVERNMENT-ESTABLISHES-DISASTER-RELIEF-FUND </t>
  </si>
  <si>
    <t>Florida Hurricane Restoration Reimbursement Grant Program</t>
  </si>
  <si>
    <t xml:space="preserve">Addresses coastal beach eosion incurred as a result of preparation for, or damage from, Hurricane Ian or Hurrican Nicole by providing reimbursement for eligible projects. </t>
  </si>
  <si>
    <t>State of Florida</t>
  </si>
  <si>
    <t xml:space="preserve">Private landowners and local governments and municipalities </t>
  </si>
  <si>
    <t xml:space="preserve">Unknown </t>
  </si>
  <si>
    <t>Funder: State of Florida
Implementing Agent: Florida Department of Environmental Protection</t>
  </si>
  <si>
    <t>https://floridadep.gov/rcp/rcp/content/florida-hurricane-restoration-reimbursement-grant-program</t>
  </si>
  <si>
    <t>LA County Households Relief Grant Program for Wildfire Victims</t>
  </si>
  <si>
    <t>Established by Los Angeles Country, the program distributes grants from $6-18,000 based on household size and composition to provide financial assistance to residents impacted by the Eaton and Pacific Palisades fires. Impacted households are prioritized based on need, including social and economic vulnerability, loss of life, and health conditions (County of Los Angeles n.d.)</t>
  </si>
  <si>
    <t>City of Los Angeles</t>
  </si>
  <si>
    <t>Funder: Los Angeles County
Implementing Agent: Center for Strategic Economic Studies and Institutional Development, Inc. (LA Country CBA n.d.)</t>
  </si>
  <si>
    <t>https://dcba.lacounty.gov/uncategorized/la-county-household-relief-grant-program-for-wildfire-victims/</t>
  </si>
  <si>
    <t>Least Developed Countries Fund/Special Climate Change Fund (2 funds managed by the GEF - Global environment facility), Sierra Leone</t>
  </si>
  <si>
    <t xml:space="preserve">Project in Sierra Leone, approved in 2023, by the Special Cliamte Change Fund. This Fund is also active in other SSA countries, and is a global program focused on adaptation innovation. </t>
  </si>
  <si>
    <t>Co-financing</t>
  </si>
  <si>
    <t>Sierra Leone</t>
  </si>
  <si>
    <t>SME-development agency of Sierra Leone</t>
  </si>
  <si>
    <t xml:space="preserve">UNIDO is the implementing agent. </t>
  </si>
  <si>
    <t>Both the LDCF and SCCF operate under the GEF, they are mandated by the UNFCCC and focus on adaptation, they complement the GCF.  They focus on vulnerable countries that are not sufficiently covered by other funds.</t>
  </si>
  <si>
    <t xml:space="preserve">https://www.thegef.org/projects-operations/projects/10680 </t>
  </si>
  <si>
    <t>LIFE Adapto Plus</t>
  </si>
  <si>
    <t>The main objective of the LIFE adapto+ project is to scale up the transition to flexible management of predominantly natural and agricultural coastlines. This in turn will lead to better adaptation of coasts to climate change and enable the preservation of biodiversity, ecosystem services and sustainable human activities.
The project’s specific objectives are to:
- develop a comprehensive, integrated and applied territorial engineering method for the implementation of a flexible coastline management project
- develop knowledge and acceptance of flexible coastline management as an effective means of adaptive coastline management
- mainstream flexible adaptation practices at French and European levels
The project plans a more extensive demonstration approach with 15 new sites, incorporating new environments and/or a wider territorial dimension.</t>
  </si>
  <si>
    <t>Conservatoire du Littoral (French Coastal Protection Agency)</t>
  </si>
  <si>
    <t>Conservatoire du Littoral: Project leader and implementing agency.
European Union LIFE Programme: Funding provider.
Local and regional authorities: Partners in implementing adaptive coastal management strategies.
Research institutions and NGOs: Collaborators in developing and disseminating best practices.</t>
  </si>
  <si>
    <t>Expansion of flexible coastal management practices to new sites.
Capacity building and stakeholder engagement activities.
Integration of adaptive strategies into policy frameworks.</t>
  </si>
  <si>
    <t>Builds upon the successful LIFE Adapto project to scale up adaptive coastal management practices.
Emphasizes the use of nature-based solutions for coastal resilience.
Aims to integrate adaptive strategies into broader policy and planning frameworks.</t>
  </si>
  <si>
    <t>https://eur03.safelinks.protection.outlook.com/?url=https%3A%2F%2Fwebgate.ec.europa.eu%2Flife%2FpublicWebsite%2Fproject%2FLIFE23-CCA-FR-LIFE_adapto_plus-101157189%2Fadapto-mainstreaming-soft-shoreline-management-for-coastal-adaptation&amp;data=05%7C02%7Csfwg.secretariat%40undp.org%7Cd6c4325ccbc64482983e08dd8be0d743%7Cb3e5db5e2944483799f57488ace54319%7C0%7C0%7C638820520426944779%7CUnknown%7CTWFpbGZsb3d8eyJFbXB0eU1hcGkiOnRydWUsIlYiOiIwLjAuMDAwMCIsIlAiOiJXaW4zMiIsIkFOIjoiTWFpbCIsIldUIjoyfQ%3D%3D%7C0%7C%7C%7C&amp;sdata=lXSBYbqYudNUmzHnYE5pbpBRnwCgzoKHQdu2rmGZjdk%3D&amp;reserved=0</t>
  </si>
  <si>
    <t>Maraisilience</t>
  </si>
  <si>
    <t>This first aim of this project is to objectify the impacts of climate change for local stakeholders and the general public, and to help decision-making by creating a "climate observatory". This will enable to centralize existing but little-known scattered data and to collect missing data in the human and hard sciences, with a goal of more than 5,000 consultations. Then, the project aims : (1) to bring the stakelholders of the territory and its inhabitants to project themselves on desirable futures by organizing writing workshops to lead to 10 archetypes; (2) to change climate governance by creating a Climate Agora composed of 100 local stakeholders and 100 inhabitants ; (3) by conducting 5 experimental actions at the EPCI level to change governance on concrete climate cases; and finally (4) to support the change of more than 800 people via workshops, tools and dedicated human resources. The project will be the subject of coordination, communication, replication and evaluation actions.</t>
  </si>
  <si>
    <t>Marais Poitevin Regional Nature Park</t>
  </si>
  <si>
    <t>Marais Poitevin Regional Nature Park: Project coordinator
La Rochelle Université: Research partner
Syndicat Mixte du Bassin Versant de la Sèvre Niortaise: Watershed management
Six EPCIs (Public Establishments for Inter-municipal Cooperation): Local governance
European Union: Funder</t>
  </si>
  <si>
    <t>Climate Observatory: Establishment of a platform to centralize data on the socio-economic and political context, accessible to the public.
Governance Development: Creating new forms of governance to provide the region with a concerted climate adaptation strategy.
Citizen Engagement: Analyzing the dynamics of the emergence and spread of citizen initiatives in ecological transition.</t>
  </si>
  <si>
    <t>Data Centralization: Creation of an online platform for public access to climate-related data.
Participatory Governance: Involvement of various stakeholders, including local governments and citizens, in developing adaptation strategies.
Research Integration: Collaboration with academic institutions to analyze and support citizen-led ecological initiatives.</t>
  </si>
  <si>
    <t>https://eur03.safelinks.protection.outlook.com/?url=https%3A%2F%2Fwebgate.ec.europa.eu%2Flife%2FpublicWebsite%2Fproject%2FLIFE23-GIC-FR-LIFE-MARAISILIENCE-101157607%2Flife-resilience-climatique-du-marais-poitevin&amp;data=05%7C02%7Csfwg.secretariat%40undp.org%7Cd6c4325ccbc64482983e08dd8be0d743%7Cb3e5db5e2944483799f57488ace54319%7C0%7C0%7C638820520426956973%7CUnknown%7CTWFpbGZsb3d8eyJFbXB0eU1hcGkiOnRydWUsIlYiOiIwLjAuMDAwMCIsIlAiOiJXaW4zMiIsIkFOIjoiTWFpbCIsIldUIjoyfQ%3D%3D%7C0%7C%7C%7C&amp;sdata=MA3YVJej1MzFSs8PlhcJZ3Rx84mPoBVxDBA3enzwKRQ%3D&amp;reserved=0</t>
  </si>
  <si>
    <t>On-farm Drought Infrastructure Grants</t>
  </si>
  <si>
    <t>Launched in 2024 by the Victoria State Government, this program supports on-farm upgrades to manage drought and build the farm resilience with grants up to $5,000. The program requies a "dollar-for-dollar" co-contributrion or cost-share by grant recipients. Eligible investments include water infrastructure upgrades, stock containment areas, and drought management tools such as weather stations and soil moisture monitors. The program has been extended to an additional 13 local government areas since its launch. (Department of Energy, Environment and Climate Action n.d.)</t>
  </si>
  <si>
    <t xml:space="preserve">Reimbursement </t>
  </si>
  <si>
    <t>State of Victoria</t>
  </si>
  <si>
    <t>Farmers</t>
  </si>
  <si>
    <t>Funder: State of Victoria
Implementing Agent: Rural Finance, a brand owned by the Victorian State government and administered by Bendigo and Adelaide Bank Limited (Rural Finance n.d.a)</t>
  </si>
  <si>
    <t>Has been scaled to cover an additional 13 local government areas since its initial launch in 2024.</t>
  </si>
  <si>
    <t>https://agriculture.vic.gov.au/farm-management/dry-seasons-and-drought-support/grants-and-financial-support/on-farm-drought-infrastructure-grants</t>
  </si>
  <si>
    <t>Poctefa (European cross-border coopoeration between France, Spain, and Andorra)</t>
  </si>
  <si>
    <t>POCTEFA is a European cross-border cooperation program created to promote the sustainable development of the border areas of Spain, France, and Andorra. 
The  2021-2027 POCTEFA program  constitutes the sixth generation of EU financial support aimed at strengthening the economic and social integration of this region. POCTEFA co-finances cross-border cooperation projects designed and managed by stakeholders from both sides of the Pyrenees and the coastal areas participating in the program, preserving the smart, sustainable, and inclusive development of the region. 
The Program promotes the sustainable development of the border region of Spain, France, and Andorra through cross-border cooperation. It helps reduce the development gaps in the region and join forces to achieve sustainable regional development and cohesion among its constituent regions. Ultimately, thanks to European funding, the program  helps improve the quality of life of the area's inhabitants.</t>
  </si>
  <si>
    <t>European Commission</t>
  </si>
  <si>
    <t xml:space="preserve">Public bodies, companies, development agencies, groups, associations, research centers, universities, foundations, chambers of commerce, educational centers, among others. </t>
  </si>
  <si>
    <t>Pyrenees Working Community Consortium (CTP): Managing authority
European Commission: Provides funding through the European Regional Development Fund (ERDF) and oversees compliance with EU regulations.
Joint Secretariat: Responsible for providing support to the Program's management structures, the Managing Authority, the Monitoring Committee, the Programming Committee, and occasionally the Audit Authority, as well as to partner entities and project promoters.</t>
  </si>
  <si>
    <t xml:space="preserve">Priority 1: Create a common space for knowledge and innovation
Priority 2: Protect and consolidate ecological values
Priority 3: Facilitate access to employment and training
Priority 4: Building an inclusive and socially integrated space
Priority 5: Promote sustainable tourism, develop culture
Priority 6: Structuring the space territorially, socially and economically
Priority 7: Towards a more integrated cross-border space
</t>
  </si>
  <si>
    <t xml:space="preserve">https://www.poctefa.eu/programa/ 
</t>
  </si>
  <si>
    <t>Preparing For Extreme Weather (PREPARE) Grant</t>
  </si>
  <si>
    <t>The Prepare Grant aims to support livestock and specialty crop producers to buy and install supplies or equipment that will help make their operations more resilient to extreme weather, including drought, flooding, and severe weather events like storms, tornadoes, and straight-line winds (Department of Agriculture n.d.). Applicants can request between $500 and $20,000 per farming operation (Department of Agriculture n.d.)</t>
  </si>
  <si>
    <t>State of Minnesota</t>
  </si>
  <si>
    <t>Livestock and specialty crop producers</t>
  </si>
  <si>
    <t>State of Minnesota's Department of Agriculture funds, awards, and manages grants for livestock and speciality crop producers, which must be state residents.</t>
  </si>
  <si>
    <t>https://www.mda.state.mn.us/preparing-extreme-weather-prepare-grant</t>
  </si>
  <si>
    <t>Queensland Drought Preparedness Grant Scheme</t>
  </si>
  <si>
    <t>This grant program assists primary producers to pruchase and implement new permanent capital improveemnts and implement drought preparedness activities identified in their Farm Business Resilience Plan. Farmers can apply for a grant to fund 25% of the cost of new, permanent capital infrastructure. These can include, for example, water infrastructure such as pipes, water tanks and new boreholes orgrain storage and equipment to help manage the impacts of droughts. Applicants must have developed a Farm Business Resilience Plan. (Queensland Government n.d.)</t>
  </si>
  <si>
    <t>Reimbursement</t>
  </si>
  <si>
    <t>State of Queensland</t>
  </si>
  <si>
    <t>Funder: State of Queensland
Implementing Agent: Queensland Rural and Industry Development Authority</t>
  </si>
  <si>
    <t>Applicants are required to have developed a Farm Business Resilience Plan to be eligible for a grant.</t>
  </si>
  <si>
    <t>https://www.qrida.qld.gov.au/program/drought-preparedness-grants</t>
  </si>
  <si>
    <t>Sindh Flood Emergency Housing Reconstruction Project</t>
  </si>
  <si>
    <t xml:space="preserve">The SFEHRP is a collaborative initiative aimed at rebuilding and enhancing the resilience of housing and community infrastructure in Sindh, Pakistan, following the devastating 2022 floods. The project focuses on beneficiary-driven reconstruction of approximately 350,000 multi-hazard resilient homes and the improvement of essential community services, including water, sanitation, and hygiene (WASH) facilities. It emphasizes inclusivity, environmental sustainability, and gender responsiveness to ensure long-term resilience against climate-induced disasters. 
 A model of the “Build back better” approach, supports owner-driven, multi-hazard resilient reconstruction of core housing units in flood-affected areas of Sindh Province. The SFEHRP project aims to support (i) Housing subsidy grants for beneficiary-driven reconstruction of multi-hazard resilient core housing units; (ii) Provision of water, sanitation, and hygiene (WASH) facilities and services as well as settlement level improvements; (iii) Skills development of communities on multi-hazard resilient construction practices; and (iii) Technical assistance to Government of Sindh for the design, implementation, and management of the housing reconstruction program.
</t>
  </si>
  <si>
    <t>World Bank, Asian Development Bank, Islamic Development Bank</t>
  </si>
  <si>
    <t>Government of Pakistan</t>
  </si>
  <si>
    <t>World Bank: Provides a loan of $500 million to support housing reconstruction and community infrastructure.
Asian Development Bank (ADB): Offers a loan of $400 million for housing reconstruction and WASH facilities.
Islamic Development Bank (IsDB): Contributes €188.70 million (approximately $200 million) for project financing.
Government of Sindh: Allocates Rs50 billion to the project.
Sindh People's Housing for Flood Affectees (SPHF): Serves as the implementing agency overseeing project execution.</t>
  </si>
  <si>
    <t>Housing Reconstruction: Rebuilding approximately 350,000 flood-affected homes with multi-hazard resilient designs.
Community Infrastructure: Enhancing WASH facilities and other essential services in affected communities.
Technical Assistance: Providing support for project implementation, including capacity building and community engagement.</t>
  </si>
  <si>
    <t>Targets 350,000 housing units; includes training for 400,000 individuals in resilient construction techniques; focuses on vulnerable groups including women-headed households.</t>
  </si>
  <si>
    <t>https://eur03.safelinks.protection.outlook.com/?url=https%3A%2F%2Fdocuments.worldbank.org%2Fen%2Fpublication%2Fdocuments-reports%2Fdocumentdetail%2F099135112082227140&amp;data=05%7C02%7Csfwg.secretariat%40undp.org%7Cd6c4325ccbc64482983e08dd8be0d743%7Cb3e5db5e2944483799f57488ace54319%7C0%7C0%7C638820520426985955%7CUnknown%7CTWFpbGZsb3d8eyJFbXB0eU1hcGkiOnRydWUsIlYiOiIwLjAuMDAwMCIsIlAiOiJXaW4zMiIsIkFOIjoiTWFpbCIsIldUIjoyfQ%3D%3D%7C0%7C%7C%7C&amp;sdata=en2ZUFon%2FaMcfJNGB8WMA6CLwSvVWK2b3Fgf0drf9tk%3D&amp;reserved=0</t>
  </si>
  <si>
    <t>Small Business Hurricane Recovery Grant Program</t>
  </si>
  <si>
    <t xml:space="preserve">The program was launched as a partnership between the U.S. Chamber of Commerce and American Express to support small business impacted by Hurricanes Helene and Milton to recover and build resilience to future disasters with grants up to $5,000. </t>
  </si>
  <si>
    <t>US Chamber of Commerce, American Express</t>
  </si>
  <si>
    <t>Small businesses</t>
  </si>
  <si>
    <t>Funder: US Chamber of Commerce and American Express</t>
  </si>
  <si>
    <t>https://www.uschamberfoundation.org/solutions/small-business-hurricane-recovery-grant-program</t>
  </si>
  <si>
    <t xml:space="preserve">Sonoma Country Vegetation Management Grant Program </t>
  </si>
  <si>
    <t xml:space="preserve">Established by the Sonoma County Board of Supervisors in 2021, this grant program supports vegetation management in areas that are high-risk to widlfires (Sonoma Country Agriculture Preservation and Open Space District n.d.). It has supported 65 different projects since is launch, including projects implemented by Resource Conservation Districts, howeowner associations, nonprofit organizations, and Tribes (Sonoma Country Agriculture Preservation and Open Space District n.d.). The scheme prioritizes projects that support long-term vegetation management that protects natural resources and ecosystem services (County of Sonoma 2024). </t>
  </si>
  <si>
    <t>Rimbursement</t>
  </si>
  <si>
    <t>County of Sonoma</t>
  </si>
  <si>
    <t>Nonprofits, community-based organizations, locla fire districts, local community wildfire protection plans, resource conservation districts, licensed foresters, technical advisors, schools, Tribal entities (County of Sonoma 2024).</t>
  </si>
  <si>
    <t>Funder: Couny of Sonoma
Implementing Agent: County of Sonoma</t>
  </si>
  <si>
    <t>https://www.sonomaopenspace.org/our-impact/vegmanagement/</t>
  </si>
  <si>
    <t>Steve Bleifuhs Memorial Flood Reduction Grants</t>
  </si>
  <si>
    <t xml:space="preserve">King County's Flood Control District targets medium and small local flood reduction projects across four categories: original flood reduction; coastal erosion/flooding; urban streams; and culvert replacement/fish resotration. </t>
  </si>
  <si>
    <t>County of King</t>
  </si>
  <si>
    <t>Non-profit organizations or associations, special purpose districts, Tribes, cities and towns within King Country, King Country Agencies, homeowner associations, schools</t>
  </si>
  <si>
    <t>Implenting Agent: King County Flood District</t>
  </si>
  <si>
    <t>https://kingcountyfloodcontrol.org/grant-programs-funding/flood-reduction-grants-open/</t>
  </si>
  <si>
    <t xml:space="preserve">Tuvalu Climate Change and Disaster Survival Fund </t>
  </si>
  <si>
    <t xml:space="preserve">Established by law in December 2015 (effective January 2016), the TSF is a nationally administered Fund intended to provide immediate services to combat climate impacts and natural disasters in Tuvalu. It supports emergency relief, disaster recovery, rehabilitation, and adaptation efforts through coordinated and timely responses. </t>
  </si>
  <si>
    <t xml:space="preserve">Public charitable relief and adaptation fund </t>
  </si>
  <si>
    <t>GCF, Adaptation Fund, GEF, Government of Tuvalu, bilateral donors</t>
  </si>
  <si>
    <t>Citizens of Tuvalu</t>
  </si>
  <si>
    <t>TSF Board comprising Minister of finance, Secretary general of the Tuvalu Red Cross, and the Permanent Secretary for the Ministry of Local Government and Agriculture: Sets policy, strategic direction, approves funding
Technical Committee: Assesses requests, proposes disbursements based on severity and needs
Climate Change Department: Supports secretariat operations
Donors (Government, GCF, Adaptation Fund, GEF, bilateral): Provide contributions
Local rescues/governments: Implement Fund-financed projects</t>
  </si>
  <si>
    <t>Statutory and governed through a Board and Committee per law
Multi-donor platform, including national budget, adaptation funds, and grants
Immediate and flexible deployment, bypassing lengthy procurement channels
Legislatively mandated</t>
  </si>
  <si>
    <t>Builds institutional momentum: complements broader resilience programming and national planning</t>
  </si>
  <si>
    <t>https://www.tuvaluclimatechange.gov.tv/tuvalu-survival-fund-tsf
https://lpr.adb.org/resource/climate-change-and-disaster-survival-fund-act-2015-tuvalu</t>
  </si>
  <si>
    <t xml:space="preserve">US Federal Disaster Management Agency (FEMA) Safeguarding Tomorrow Revolving Loan Fund (RLF) </t>
  </si>
  <si>
    <t>Provides capitalization grants to states, eligible federally recognized tribes, territories and the District of Columbia to establish revolving loan funds that provide hazard mitigation assistance for local governments to reduce risks from natural hazards and disasters.</t>
  </si>
  <si>
    <t>Grants to states to create concessional loan programs</t>
  </si>
  <si>
    <t>US Federal Emergency Management Agency</t>
  </si>
  <si>
    <t>State, territorial or tribal governments. Local governments</t>
  </si>
  <si>
    <t>Varies according to annual Congressional allocation</t>
  </si>
  <si>
    <t xml:space="preserve">States apply for grants from this federal program - managed by the Federal Emergency Management Agency - to set up revolving loan programs. </t>
  </si>
  <si>
    <t>https://www.fema.gov/fact-sheet/femas-safeguarding-tomorrow-revolving-loan-fund-program</t>
  </si>
  <si>
    <t>Virginia Community Flood Preparedness Fund Grant (CFPF)</t>
  </si>
  <si>
    <t xml:space="preserve">Established to provide support for regions and localities across the State of Virginia to reduce the impacts of floods. The fund prioritizes projects that are compatible with local, state and federal floodplain management standards, local resilience plans and the Virginia Coastal Resilience Master Plan. The fund enable communities toc omplete vulnerability assessments and develop action-oriented approaches to bolster flood preparedness and increase resilience. </t>
  </si>
  <si>
    <t>State of Virginia</t>
  </si>
  <si>
    <t>Townships and county governments</t>
  </si>
  <si>
    <t>Funder: State of Virginia
Implementing Agent: Virigina Department of Conservation and Recreation</t>
  </si>
  <si>
    <t>https://www.dcr.virginia.gov/dam-safety-and-floodplains/dsfpm-cfpf</t>
  </si>
  <si>
    <t>Water Resources Flood Management Grants</t>
  </si>
  <si>
    <t>Managed by the State of Idaho'sWater Resources Board, Flood Management Grants aim to support flood control districts, drainage districts, irrigation districts, canal companies, municipalities, counties, and other public entities interested in pursuing flood damaged stream channel repair, stream channel improvement, flood risk reduction, and flood prevention projects (Department of Water Resources n.d.)</t>
  </si>
  <si>
    <t>State of Idaho</t>
  </si>
  <si>
    <t>flood control districts, drainage districts, irrigation districts, canal companies, municipalities, counties, and other public entities</t>
  </si>
  <si>
    <t>Funder: State of Idaho
Implementing Agent: Idaho Resource Board</t>
  </si>
  <si>
    <t xml:space="preserve">Flood management projects require at least a 50% matching cost-sharing with non-state dollars (Idaho Water Resource Management Board 2025). </t>
  </si>
  <si>
    <t>City of San Rafael Wildfire Mitigation Grants Program for Residents</t>
  </si>
  <si>
    <t xml:space="preserve">The San Rafael Fire Department and Marin Wildfire Prevention Authority partern to establish wildfire grant opportunities to help reduce costs of required action and motivate residents to take action to reduce wildfire risk on their properties.  Grants reimburse defensible space and home hardening projects. </t>
  </si>
  <si>
    <t>City of San Rafael</t>
  </si>
  <si>
    <t>Property owners</t>
  </si>
  <si>
    <t>Private property owners</t>
  </si>
  <si>
    <t>Implementing Agent: San Rafael Fire Department; Marin Wildlife Prevention Authority</t>
  </si>
  <si>
    <t>https://www.cityofsanrafael.org/wildfire-mitigation-grant-program/</t>
  </si>
  <si>
    <t>Wildfire Smoke Preparedness in Community Buildings Grant Programt</t>
  </si>
  <si>
    <t>A federal grant program to enhance community wildfire smoke preparedness. The program can provide grants to States, fderally recognized tribes, publi pre-schools, locla educational agencies, and non-profit organizations for the assessment, prevention, control, and/or abatement of wildfire smoke hazards in community buildings and related activities. (EPA n.d.).</t>
  </si>
  <si>
    <t>US Environment Protection Agency</t>
  </si>
  <si>
    <t xml:space="preserve">Previous grant recipients include housing corporations, universities and local school districts, state government departments. </t>
  </si>
  <si>
    <t>Funder and Implementing Agent: US EPA</t>
  </si>
  <si>
    <t xml:space="preserve">The grant program was informed by stakeholder feedback, including to set funding priorities, the number and size of individual awards, and the scope of eligible projects. </t>
  </si>
  <si>
    <t>https://www.epa.gov/emergencies-iaq/wildfire-smoke-preparedness-community-buildings-grant-program</t>
  </si>
  <si>
    <t>Wisconsin Pre-Disaster Flood Resilience Grant Program</t>
  </si>
  <si>
    <t xml:space="preserve">The State of Wisconsin established this competitive grant program in 2023 to enable flood-prone communities to assess the root causes of flood vulnerabilities and reduce flood risks by restorin wetlands, streams, and floodplains. </t>
  </si>
  <si>
    <t>State of Wisconsin</t>
  </si>
  <si>
    <t>Funder: State of Wisconsin
Implementing Agent: Wisconsin Department of Military Affairs</t>
  </si>
  <si>
    <t>https://www.wisconsinwetlands.org/updates/pioneering-pre-disaster-flood-resilience-grant-program-becomes-law/</t>
  </si>
  <si>
    <t>Agricultural Supply Chain Adaptation Facility (ASCAF)</t>
  </si>
  <si>
    <t>ASCAF aims to catalyze private investments to improve the climate resilience of agricultural value chains in low- and middle-income countries. In conjunction with market-rate loans, it provides first-loss gaurantees (backed by donor resources) and technical assistance to partner agricultural corporations through multilateral development banks to mitigate potential losses from a high risk portfolio. This improves small to medium-sized farmers' lack of access to medium to long-term finance and capacity for investments in climate resilience</t>
  </si>
  <si>
    <t>Guarantee</t>
  </si>
  <si>
    <t>Market-based loan</t>
  </si>
  <si>
    <t>Nicaragua</t>
  </si>
  <si>
    <t>IDB, Calvert Investments</t>
  </si>
  <si>
    <t>Agricultural corporations</t>
  </si>
  <si>
    <t xml:space="preserve">Established and with seed funding by the Inter-American Development Bank and Calvert Investments, and being piloted in Nacaragua by the Inter-American Investment Corporation. ASCAF is structured to cover a share of first-losses to reduce MDB and third-party lenders' credit default risks. Donors fund the technical assistance and fisr-loss components of the facility with grans and concessional loans, respectively. 
</t>
  </si>
  <si>
    <t>First-loss guarantees</t>
  </si>
  <si>
    <t xml:space="preserve">Established within, and piloted by, MDB creates potential for scaling. </t>
  </si>
  <si>
    <t>https://www.climatefinancelab.org/ideas/agricultural-supply-chain-adaptation-facility/</t>
  </si>
  <si>
    <t xml:space="preserve">Green Guarantee Company ("GGC")
</t>
  </si>
  <si>
    <t>The Green Guarantee Company (GGC) is the world's first climate-focused financial guarantor, established to mobilize private capital for climate mitigation and adaptation projects in developing countries. By providing credit guarantees, GGC enhances the creditworthiness of green bonds and loans, enabling borrowers in emerging markets to access global capital markets.</t>
  </si>
  <si>
    <t>UK FCDO, GCF</t>
  </si>
  <si>
    <t>Public and private entities in developing countries</t>
  </si>
  <si>
    <t>Development Guarantee Group: Manager of GGC.
Cardano Development: Co-founder of GGC.
Green Climate Fund (GCF): Investor providing capital.
UK Foreign, Commonwealth &amp; Development Office (FCDO): Investor through its MOBILIST programme.
Nigeria Sovereign Investment Authority (NSIA): Investor.
United States Agency for International Development (USAID): Investor via Prosper Africa.
Norfund: Investor.
Fitch Ratings: Provided BBB investment-grade rating to GGC.</t>
  </si>
  <si>
    <t>Credit Guarantees: Enhance the creditworthiness of green bonds and loans issued by entities in developing countries.
Technical Assistance Facility: Provides support to borrowers for project preparation, certification, and capacity building.</t>
  </si>
  <si>
    <t>First Climate-Focused Guarantor: GGC is the world's first guarantee company solely dedicated to climate finance.
Investment-Grade Rating: BBB rating from Fitch enhances investor confidence.
Global Reach: Targets multiple developing regions to mobilize climate finance.
Technical Assistance: Provides support to borrowers to ensure project success and sustainability.</t>
  </si>
  <si>
    <t>https://greenguarantee.co/</t>
  </si>
  <si>
    <t xml:space="preserve">Guarantee for Forestry Restoration PPP (BR-U0002) </t>
  </si>
  <si>
    <t xml:space="preserve">This is the first public-private partnership (PPP) project that will be approved for forestry restoration with an MDB guarantee. This PPP between Government of Para in Brazil and the private Consortium Systemica and TDX SPE, counted with the IDB Political Risk Guarantee (PRG), which was instrumental for the attraction of private sector investment to restore a remote area of the amazon biome. Reducing deforestation is key to adapting to the increase of droughts given that forests regulate rainfall patterns and amounts. The ongoing loss of Amazon forest cover has thrown agriculture into a self-inflicted crisis and it could impair the sector's adaptive capacity to droughts, leading to catastrophic productivity losses. To scale up the restauration of millions of hectares in the amazon rainforest is crucial to count with the partnership of the private sector. </t>
  </si>
  <si>
    <t>Credit guarantee</t>
  </si>
  <si>
    <t>Companies</t>
  </si>
  <si>
    <t>Private sector entities participating in forestry restoration projects under the PPP framework.</t>
  </si>
  <si>
    <t>Inter-American Development Bank (IDB): Provides financial guarantees and technical assistance
Brazilian Development Bank (BNDES): Implements the guarantee mechanism and oversees project execution
Private Sector Partners: Invest in forest restoration projects under the PPP framewor</t>
  </si>
  <si>
    <t xml:space="preserve">Credit Guarantees: Mitigate financial risks for private investors in forestry projects.
Public-Private Partnership Framework: Encourages collaboration between the government and private sector.
Monitoring and Evaluation: Ensures projects meet environmental and social standards.
</t>
  </si>
  <si>
    <t>Risk Mitigation: Provides financial guarantees to lower investment risks in reforestation projects.</t>
  </si>
  <si>
    <t>https://www.bndes.gov.br/wps/portal/site/home</t>
  </si>
  <si>
    <t>Innovative Finance Facility for Climate in Asia and the Pacific (IF-CAP)</t>
  </si>
  <si>
    <t xml:space="preserve">The first leveraged guarantee mechanism for climate finance adopted by an MDB, IF-CAP is a partnership across multiple donors aimed at scaling finance for climate action in Asia and the Pacific by providing guarantees for a portion of the Asian Development Bank's sovereign loan porfolio. </t>
  </si>
  <si>
    <t>Asian Development Bank</t>
  </si>
  <si>
    <t>Funder: Australia, Denmark, Japan, Norway, Republic of Korea, Sweden, United Kingom, United States  
Implementer: Asian Development Bank</t>
  </si>
  <si>
    <t>https://www.adb.org/news/features/qa-innovative-finance-facility-climate-asia-pacific-if-cap</t>
  </si>
  <si>
    <t>Pacific Resilience Program (PREP)</t>
  </si>
  <si>
    <t>The Pacific Resilience Program (PREP) is a regional initiative aimed at strengthening the resilience of Pacific Island countries against climate change and natural disasters. It focuses on enhancing early warning systems, disaster risk reduction, and climate-resilient investments to safeguard communities and economies in the Pacific region.</t>
  </si>
  <si>
    <t>Participating Pacific Island countries and regional organizations</t>
  </si>
  <si>
    <t>Global Facility for Disaster Reduction and Recovery (GFDRR): Co-financier
World Bank: Financial and technical support
Pacific Community (SPC): Technical implementation and capacity building
Pacific Islands Forum Secretariat (PIFS): Policy coordination and support
Participating Governments: Implementation of national components</t>
  </si>
  <si>
    <t>Early Warning and Preparedness: Enhancing forecasting and early warning systems
Disaster Risk Reduction: Investments in infrastructure and community resilience
Financial Protection: Establishing mechanisms for rapid financing post-disasters
Project Management: Capacity building and coordination</t>
  </si>
  <si>
    <t xml:space="preserve">Regional Approach: Fosters collaboration among Pacific nations
Multi-Sectoral: Integrates various sectors for comprehensive resilience
Capacity Building: Enhances local and regional capabilities
Financial Protection: Introduces rapid financing mechanisms post-disasters
</t>
  </si>
  <si>
    <t>https://www.cif.org/projects/pacific-resilience-program-prep
https://www.worldbank.org/en/news/press-release/2016/06/21/pacific-resilience-program-launched</t>
  </si>
  <si>
    <t>Australia Cyclone Reinsurance Pool</t>
  </si>
  <si>
    <t xml:space="preserve">The Cyclone Pool is a reinsurance arrangement between insurers and the Australian Reinsurance Pool Corporation designed to reduce insurance premiums for households and small businesses facing high cyclone and flood risk by reducing the cost of reinsurance. The pool is not profit-seeking and aims to improve consumer savings by lowering the cost or reinsurance for policies with medium- to high-exposure to cyclone risk; maintaining incentives for risk reductions; and encouraging policyholders to mitigate cyclone and related flooding. </t>
  </si>
  <si>
    <t>Reinsurance</t>
  </si>
  <si>
    <t>Insurance companies</t>
  </si>
  <si>
    <t>More than $10 billion</t>
  </si>
  <si>
    <t>Funded by charging reinsurance premiums to insurers and an annual investment of $10 billion in government gaurantees to cover any shortfalls. Managed by Australian Reinsurance Corporation.</t>
  </si>
  <si>
    <t xml:space="preserve">Combination of a guarantee and reinsurance. </t>
  </si>
  <si>
    <t>https://arpc.gov.au/resources/cyclone-reinsurance-pool-fact-sheet/</t>
  </si>
  <si>
    <t>Blockchain Climate Risk Crop Insurance</t>
  </si>
  <si>
    <t>A digital platform providing standardized, affordable, and accessible crop insurance to smallholder farmers in Africa. It leverages blockchain technology and smart contracts to automate weather-indexed insurance payouts, enhancing transparency, reducing costs, and increasing trust among stakeholders. Policies are plugged into smart contracts on a blockchain and automatically triggered during an extreme weather event, facilitating fair, transparent, and timely payouts. This reduces farmers’ transaction costs during the processing of claims.</t>
  </si>
  <si>
    <t>Smallholder farmers in Kenya</t>
  </si>
  <si>
    <t>USD 6 - 10 million</t>
  </si>
  <si>
    <t>Sprout Insure: Proponent and developer of the insurance platform.
Etherisc: Implemented the blockchain-based insurance solution, providing parametric crop protection to farmers.
Lemonade Crypto Climate Coalition: Collaborated to offer at-cost parametric crop insurance to subsistence farmers.
Global Innovation Lab for Climate Finance: Supported the development and launch of the instrument.</t>
  </si>
  <si>
    <t>Smart Contracts: Automate insurance payouts based on predefined weather indices.
Blockchain Technology: Ensures transparency and trust in the insurance process.
Weather Indexing: Utilizes local weather data to trigger insurance payouts.
Cost Reduction: Aims to reduce policy issuance costs by up to 41% and premiums by up to 30%.</t>
  </si>
  <si>
    <t>Automation: Smart contracts enable automatic payouts without the need for manual claims processing.
Transparency: Blockchain ledger provides an immutable record of transactions, enhancing trust.
Efficiency: Reduces claim cycles from 3 months to 1 week.
Scalability: Platform allows third parties to create customized insurance products, facilitating broader adoption.</t>
  </si>
  <si>
    <t>https://www.climatefinancelab.org/ideas/blockchain-climate-risk-crop-insurance/</t>
  </si>
  <si>
    <t>German Central Bank</t>
  </si>
  <si>
    <t>BOAD Shock Resilient Loans</t>
  </si>
  <si>
    <t>The West African Development Bank (BOAD) introduced the Shock Resilient Loans program to enhance the resilience of its member countries against climate and health-related disasters. This innovative financial instrument combines subsidized sovereign loans with parametric insurance. In the event of predefined natural or health disasters, the insurance mechanism is triggered, temporarily suspending loan repayments, thereby providing immediate fiscal relief to the affected countries.</t>
  </si>
  <si>
    <t>Combines concessional loans and insurance</t>
  </si>
  <si>
    <t>German Development Bank</t>
  </si>
  <si>
    <t>Sovereign governments of participating WAEMU countries</t>
  </si>
  <si>
    <t>BOAD: Issuer of the loans and coordinator of the program.
KfW (German Development Bank): Initiator and financier of the program.
African Risk Capacity Ltd. (ARC Ltd.): Provides parametric insurance coverage.
Munich Re: Reinsurer for ARC Ltd. and contributor to product development.
Frankfurt School of Finance &amp; Management: Assisted in the development and implementation of the program.</t>
  </si>
  <si>
    <t>Integration of parametric insurance with sovereign loans.
Automatic suspension of loan repayments upon occurrence of predefined disasters.
Rapid disbursement of funds without the need for damage assessments.
Protection of borrowers' creditworthiness during crises.</t>
  </si>
  <si>
    <t>First-of-its-kind integration of parametric insurance into sovereign loan portfolios in West Africa.
Enhances fiscal space for countries to respond to disasters without compromising development goals.
Potential model for replication in other regions facing similar climate and health risks.</t>
  </si>
  <si>
    <t>https://www.reinsurancene.ws/boad-to-use-parametric-insurance-to-cover-sovereign-loan-portfolios/?utm  
https://www.boad.org/en/our-publications/press-room/the-west-african-development-bank-boad-launches-the-disaster-adapted-loan-program-under-its-sovereign-loan-portfolio/?utm</t>
  </si>
  <si>
    <t>Climate Insurance-Linked Resilient Infrastructure Financing</t>
  </si>
  <si>
    <t>Climate Insurance-Linked Resilient Infrastructure Fund (CILRIF) is a long-term “known-price” insurance solution that incentivizes municipalities to invest in resilient infrastructure. CILRIF aims to enable cities to access affordable 10- to 20-year climate insurance with pre-arranged premiums, contingent on cities’ commitment to invest in climate resiliency. If a city implements the adaptation measures set out in the insurance policy, the insurance premium will decrease to reflect the managed risk. A city’s access to insurance coverage is also expected to reduce the city’s financing cost and allow access to relatively lower cost capital for development.
CILRIF will operate a climate risk insurance facility and an infrastructure finance facility, with cities’ premiums decreasing as they meet agreed resilience investment targets</t>
  </si>
  <si>
    <t xml:space="preserve">Low, lower-middle, upper-middle </t>
  </si>
  <si>
    <t xml:space="preserve">Municipal governments of participating cities
</t>
  </si>
  <si>
    <t>USD 20-30 million</t>
  </si>
  <si>
    <t>United Nations Capital Development Fund (UNCDF): Lead developer, coordinator, and implementing agent
Climate Policy Initiative (CPI): Analytical support and secretariat for the Lab
Insurance Providers: Offer long-term climate risk coverage
Development Finance Institutions (DFIs): Provide concessional financing and technical assistance
Municipal Governments: Implement resilience measures and participate in the insurance program</t>
  </si>
  <si>
    <t>Long-term Climate Insurance: Provides 10–20-year coverage with pre-agreed premiums
Resilience Investment Incentives: Premium reductions tied to the implementation of adaptation measures
Infrastructure Financing Facility: Offers blended finance options for climate-resilient infrastructure projects
Technical Assistance: Supports cities in planning and executing resilience strategies</t>
  </si>
  <si>
    <t>Long-Term Coverage: Offers insurance terms of up to 20 years, providing stability and predictability
Performance-Based Premiums: Incentivizes cities to implement resilience measures through premium reductions</t>
  </si>
  <si>
    <t>https://www.climatefinancelab.org/wp-content/uploads/2023/01/CILRIF-report.pdf</t>
  </si>
  <si>
    <t>Cyclone Reinsurance Pool (CRP)</t>
  </si>
  <si>
    <t xml:space="preserve">The Cyclone Reinsurance Pool (CRP) is an Australian government-backed initiative, operated by the Australian Reinsurance Pool Corporation (ARPC), designed to provide reinsurance for cyclones and related flood damage, including cyclone-related flood damage, including wind, rain, rainwater run-off, storm surge, and riverine flood damage. Commencing operations on 1 July 2022, the CRP aims to improve the accessibility and affordability of insurance for households and small businesses in cyclone-prone areas across Australia. </t>
  </si>
  <si>
    <t>Sovereign reinsurance pool</t>
  </si>
  <si>
    <t>Insurance companies operating in Australia</t>
  </si>
  <si>
    <t xml:space="preserve">USD 10 billion annually </t>
  </si>
  <si>
    <t>Australian Government: Provides a $10 billion annually reinstated guarantee to back the CRP.
ARPC: Administers the CRP, setting premium rates and managing claims.
Insurers: Mandatory participation for large insurers; they cede cyclone-related risks to the CRP and manage policyholder claims.
Bureau of Meteorology (BoM): Determines the start and end of cyclone events.
Australian Competition and Consumer Commission (ACCC): Monitors insurer premiums to ensure savings are passed to policyholders.</t>
  </si>
  <si>
    <t>Government-backed Guarantee: $10 billion annually reinstated guarantee to cover claim shortfalls.
Mandatory Participation: Large insurers are required to participate, ensuring broad coverage.
Risk-based Premiums: Premiums are determined using property-level data, including geography and building characteristics.
Mitigation Incentives: Discounts offered for properties that have undertaken cyclone and flood mitigation activities.
Data Collection: ARPC collects data to inform government planning and response to natural disasters.</t>
  </si>
  <si>
    <t xml:space="preserve">Premium Reductions: Studies have shown average premium reductions of 10%, and up to 27% for the highest risk homes since the CRP's introduction.
Increased Insurance Availability: Insurance coverage has expanded, with coverage offered to 6% more houses in northern Queensland and 11% more of the highest risk houses.
</t>
  </si>
  <si>
    <t>https://treasury.gov.au/sites/default/files/2021-12/c2021-226351-factsheet.pdf</t>
  </si>
  <si>
    <t>European Union Public-Private Natural Catastrophe Reinsurance Scheme</t>
  </si>
  <si>
    <t>The European Central Bank (ECB) and the European Insurance and Occupational Pensions Authority (EIOPA) have proposed a two-pillar framework to address the growing insurance protection gap for natural catastrophe risks in the EU. The first pillar involves establishing a public-private reinsurance scheme to pool private risks across member states, enhancing coverage and affordability. The second pillar proposes an EU fund for public disaster financing to support the reconstruction of public infrastructure following natural disasters, contingent upon member states implementing risk mitigation measures .</t>
  </si>
  <si>
    <t>Public-private reinsurance scheme</t>
  </si>
  <si>
    <t>EU member countries</t>
  </si>
  <si>
    <t>Italian Government: Legislator and regulator of the mandatory insurance scheme
Insurance Companies: Required to offer natural catastrophe coverage to eligible companies
SACE (Italian Export Credit Agency): Provides reinsurance support to insurers, covering up to 50% of indemnities under specific conditions
IVASS (Institute for the Supervision of Insurance): Supervises compliance and imposes administrative fines for non-compliance</t>
  </si>
  <si>
    <t>Mandatory insurance policies covering natural disasters
State-backed reinsurance support through SACE
Regulatory oversight and enforcement mechanisms</t>
  </si>
  <si>
    <t xml:space="preserve">Cross-Border Risk Sharing: Enables mutual support among EU nations facing natural catastrophes
</t>
  </si>
  <si>
    <t>https://www.hoganlovells.com/en/publications/italy-sets-out-the-legal-framework-for-compulsory-nat-cat-insurance
https://www.reuters.com/markets/europe/disaster-insurance-set-test-italys-business-backbone-2025-2024-12-16/</t>
  </si>
  <si>
    <t>Russia</t>
  </si>
  <si>
    <t xml:space="preserve">Harvest insurance </t>
  </si>
  <si>
    <t>A government-supported insurance program in Russia designed to provide financial protection to farmers against crop losses due to climate-related risks such as drought, floods, and extreme weather events. The scheme aims to enhance agricultural resilience by stabilizing farmers' incomes and encouraging investment in climate-smart agriculture.</t>
  </si>
  <si>
    <t>Crop insurance</t>
  </si>
  <si>
    <t>BB+</t>
  </si>
  <si>
    <t>Government of Russia</t>
  </si>
  <si>
    <t>Farmers and agricultural producers in Russia</t>
  </si>
  <si>
    <t>USD 200-300 million annually</t>
  </si>
  <si>
    <t>Insurance companies: Underwrite and manage policies
Russian National Reinsurance Company (RNRC): Provides reinsurance and risk pooling support
Russian Government: Provides subsidies for premiums, sets regulations, and promotes uptake</t>
  </si>
  <si>
    <t>Combination of index-based insurance (triggered by weather data) and traditional indemnity insurance
Government premium subsidies to encourage participation
Use of satellite and meteorological data to improve risk assessment
Efforts to integrate climate risk data for better product design</t>
  </si>
  <si>
    <t xml:space="preserve">One of the largest government-supported agricultural insurance schemes in Russia
</t>
  </si>
  <si>
    <t>https://www.bio-conferences.org/articles/bioconf/full_html/2020/01/bioconf_fies2020_00136/bioconf_fies2020_00136.html</t>
  </si>
  <si>
    <t>Indonesia State Assets Insurance Policy Phase I</t>
  </si>
  <si>
    <t>Launched in 2019, the ABMN programme initiated a pilot program to insure government-owned buildings (offices, health and training facilities) managed by the Ministry of Finance against natural hazards (earthquakes, floods, fires) and man-made risks (riots, terrorism, plane crashes). Underwritten by a consortium of 56 local insurers led by state-owned insurer JASINDO, the pilot held a £10.8 trillion (~US $770 million) portfolio backed by Swiss Re reinsurance support.</t>
  </si>
  <si>
    <t>Indemnity-based public asset insurance</t>
  </si>
  <si>
    <t>Government of Indonesia</t>
  </si>
  <si>
    <t>Ministry of Finance, Indonesia: Asset registry, pilot rollout, premium arrangements
Insurance Consortium: Underwriting coverage portfolio
Swiss Re: Leads reinsurance and provides technical design
World Bank/GRiF: Provided technical assistance as part of DRFI strategy</t>
  </si>
  <si>
    <t>Consortium model: diversifies risk and enhances market capacity
Full indemnity coverage: offers coverage for actual reconstruction costs post-loss</t>
  </si>
  <si>
    <t xml:space="preserve">First national-scale state asset insurance in a disaster-prone developing country
Rapid scalability: coverage expanded from one ministry to multiple. Successful program has a second phase too. </t>
  </si>
  <si>
    <t>https://www.swissre.com/our-business/public-sector-solutions/case-studies/indonesia-public-asset-insurance.html 
https://www.reinsurancene.ws/indonesia-insures-state-assets-against-natural-disasters</t>
  </si>
  <si>
    <t>Indonesia State Assets Insurance Policy Phase II</t>
  </si>
  <si>
    <t xml:space="preserve">Following its 2019 launch, Indonesia’s State Asset Insurance Policy (Asuransi Barang Milik Negara, ABMN) entered Phase II to expand coverage for public infrastructure against disasters and climate-related risks. Administered by the Ministry of Finance’s Directorate General of State Assets (DJKN) and underwritten by local insurers including JASINDO with Swiss Re reinsurance backing, Phase II broadened asset classes and brought significantly more public buildings under insured value. </t>
  </si>
  <si>
    <t>Indemnity-based public asset insurance scheme</t>
  </si>
  <si>
    <t>Indonesian Ministry of Finance</t>
  </si>
  <si>
    <t>DJKN (MoF): Asset registry, premium collection, contract oversight
Insurance Consortium: Provides indemnity cover for insured hazards
Swiss Re: Offers reinsurance capacity and technical risk expertise
World Bank &amp; GRiF: Supported policy design and technical capacity building
Local ministries: Supply assets data (via SIMAN) and funding for premiums</t>
  </si>
  <si>
    <t>Phased rollout: Started with buildings → expanding to infrastructure
SIMAN digitized registry enables precise risk assessment and premium calculation 
artemis.bm
Consortium model of multiple insurers diversifies risk capacity
World Bank technical support via GRiF and DRFI strategy aligns scheme with national resilience goals</t>
  </si>
  <si>
    <t>From pilot to national habit: MoF program augmented by Phase II expansion into wider public sector
Data-driven premium setting using SIMAN for vulnerability mapping
Strategic resilience funding embedded in DRFI pathway and World Bank loan facility</t>
  </si>
  <si>
    <t>https://www.elibrary.imf.org/view/journals/007/2021/076/article-A001-en.xml</t>
  </si>
  <si>
    <t>Italy Natural Catastrophe Reinsurance Scheme</t>
  </si>
  <si>
    <t xml:space="preserve">Italy’s new mandatory insurance framework, introduced under the 2024 Budget Law and implemented via a 2025 Interministerial Decree, requires all registered businesses (excluding agriculture) to obtain coverage for earthquakes, floods, and landslides. The scheme includes a public-private reinsurance guarantee through SACE—Italy’s state-owned export credit agency—whose €5 billion fund covers up to 50% of insurer indemnities, backed by public guarantees. </t>
  </si>
  <si>
    <t>NatCat reinsurance</t>
  </si>
  <si>
    <t>Registered Italian buisnesses purchasing Nat-Cat policies</t>
  </si>
  <si>
    <t>Government &amp; MoF/MEF: Enacted legal framework &amp; fund establishment
IVASS: Insurance regulator overseeing compliance &amp; sanctions
Insurance Companies: Mandatory coverage and policy issuance
SACE: Provides up to 50% reinsurance guarantee, €5 billion annually 
ANIA &amp; Guy Carpenter: Advised scheme design and capacity pooling</t>
  </si>
  <si>
    <t>Mandatory coverage ensures broad risk pooling and prevention
Public reinsurance mechanism enables insurer participation and stabilizes premiums
Risk-based pricing model incorporating hazard mapping, vulnerability, and mitigation measures
Sanction regime incentivizes insurers to underwrite Nat‑Cat business
Differentiated deadlines: up to December 2025 for SMEs ensures adequate transition time</t>
  </si>
  <si>
    <t xml:space="preserve">Potentially 50% of businesses to comply within one year; aims to close insurance protection gap (~5% prior coverage) 
</t>
  </si>
  <si>
    <t xml:space="preserve">https://www.guycarp.com/insights/2024/09/examining-developments-italian-nat-cat-insurance-scheme.html
https://www.reuters.com/markets/europe/disaster-insurance-set-test-italys-business-backbone-2025-2024-12-16
</t>
  </si>
  <si>
    <t>LIFE Vinoshield</t>
  </si>
  <si>
    <t>LIFE VINOSHIELD is an EU-funded project aimed at enhancing the resilience of European vineyards to climate change. It focuses on developing and deploying innovative multifunctional textile protective nets to shield vines from climatic hazards such as spring frosts, hail, excessive sun exposure, and heavy rainfall. The project also emphasizes environmental sustainability by reducing humidity on vines, thereby decreasing the need for phytosanitary treatments, and by ensuring the recyclability of the nets at the end of their lifecycle.</t>
  </si>
  <si>
    <t>Wine producers and cooperatives</t>
  </si>
  <si>
    <t>MDB Texinov: Project coordinator and developer of the protective nets.
ALTAVITIS: Expertise in viticulture practices.
UCSC: Academic research and analysis.
FUTERRO: Specialist in biobased materials.
IFV: French Wine and Vine Institute, providing technical support.
INSA: Research in thermal flux and materials science.
VINIDEA: Dissemination and knowledge transfer.
Affiliated Entities: TEXINOV TECH, DELTAVAL, CNRS
EU: Funder</t>
  </si>
  <si>
    <t>Parametric insurance, co-design with producers</t>
  </si>
  <si>
    <t>Tailored risk products for vineyards based on producer input</t>
  </si>
  <si>
    <t>https://webgate.ec.europa.eu/life/publicWebsite/project/LIFE23-CCA-FR-LIFE-VINOSHIELD-101158020/protect-vines-against-climatic-variations
https://vinoshield.texinov.com/</t>
  </si>
  <si>
    <t>Nicaragua Catastrophe Risk Insurance Project</t>
  </si>
  <si>
    <t xml:space="preserve">The Nicaragua Catastrophe Risk Insurance Project was initiated to enhance Nicaragua's financial resilience against natural disasters. By facilitating the country's participation in the Caribbean Catastrophe Risk Insurance Facility Segregated Portfolio Company (CCRIF SPC), the project aimed to provide rapid financial support in the aftermath of catastrophic events, thereby mitigating the economic impact and aiding swift recovery. </t>
  </si>
  <si>
    <t>Parametic insurance via risk pooling mechanism</t>
  </si>
  <si>
    <t>Government of Nicaragua</t>
  </si>
  <si>
    <t>World Bank (IDA): Provided a US$12 million credit to finance Nicaragua's entrance fee and annual premiums for CCRIF SPC membership.
CCRIF SPC: Offered parametric insurance coverage and disbursed payouts upon trigger events.
Multi-Donor Trust Fund (MDTF): Supported CCRIF SPC's capitalization and provided technical assistance.
Government of Nicaragua: Implemented the project and coordinated disaster response efforts utilizing insurance payouts.</t>
  </si>
  <si>
    <t>Parametric Insurance Mechanism: Enabled rapid payouts based on predefined disaster triggers.
Risk Pooling: Participation in a regional insurance pool reduced premium costs and enhanced coverage.
Technical Assistance: Strengthened national capacities in disaster risk management and financial planning.</t>
  </si>
  <si>
    <t>Rapid Disbursement: Payouts were made within 14 days of a qualifying disaster event.</t>
  </si>
  <si>
    <t>https://projects.worldbank.org/en/projects-operations/project-detail/P149895</t>
  </si>
  <si>
    <t>Parametric Tropical Cyclone Insurance</t>
  </si>
  <si>
    <t xml:space="preserve">This product leverages real-time cyclone data within an area jointly defined with the client to compensate for direct or indirect losses from tropical cyclones (Descartes Inc. 2024). </t>
  </si>
  <si>
    <t>Parametric</t>
  </si>
  <si>
    <t>Businesses</t>
  </si>
  <si>
    <t>Implementing Agent: Descarte Inc.</t>
  </si>
  <si>
    <t xml:space="preserve">Descartes works with the client to define bespoke policies, including in terms of the insured perimter and payout amount. Covers direct property damage, as well as business interruptions. </t>
  </si>
  <si>
    <t>https://descartesunderwriting.com/solutions/cyclone</t>
  </si>
  <si>
    <t xml:space="preserve">Philippine City Disaster Insurance Pool </t>
  </si>
  <si>
    <t>PCDIP is a parametric risk-pooling facility designed to provide fast liquidity to city governments in the Philippines following disasters. Managed like an insurance company, cities pool premiums to buy typhoon and earthquake coverage, supported initially by an ADB sovereign loan. Payouts are triggered by measured wind speeds or seismic activity and are disbursed within 15 business days </t>
  </si>
  <si>
    <t>PCDIP pooled entity</t>
  </si>
  <si>
    <t>ADB: Program financing, technical structuring, initial sovereign loan, advisory
Department of Finance &amp; DoF: Strategic lead, implementing national strategy 
Risk Modelers (RMS, EMI, Willis, Vivid Economics): Defined parametric triggers, city asset exposure and pricing
Participating Cities: Determine coverage, pay premiums, receive payouts post-event</t>
  </si>
  <si>
    <t>Parametric triggers based on physical event metrics for rapid payout (typhoon &amp; earthquake)
Pooling mechanism lowers cost through diversification and economies of scale
City-tailored policies with individual attachment/exhaustion thresholds
Fast payout timeline of ~15 business days post-event</t>
  </si>
  <si>
    <t>An innovative subnational disaster risk-financing model, first in Asia
Avoids claims delays by relying on objective triggers and fast payouts</t>
  </si>
  <si>
    <t>https://www.artemis.bm/news/parametric-philippine-city-disaster-insurance-pool-in-the-works/
https://development.asia/insight/using-parametric-insurance-address-rapid-post-disaster-financing</t>
  </si>
  <si>
    <t>Quintana Roo Reef Protection</t>
  </si>
  <si>
    <t>Developed and launched in 2018 by Swiss Re and The Nature Conservancy, the Quintana Roo Reef Protection policy is a parametric insurance policy originally designed to protect 100 miles of the Yucatan Coastline in Mexico. In the Quintana Roo case, the claim payment is triggered when hurricane wind speeds reach a pre-agreed level, allowing the policy holder to receive funds to help repair the area’s coral reef quickly. The Coastal Management Zone Trust purchased the policy using fees from the tourism industry and coastal property owners, in addition to some government funding.  The policy helps to maintain the reef and, by extension, the financial security of the community that relies on it.</t>
  </si>
  <si>
    <t>Government of Quintana Roo</t>
  </si>
  <si>
    <t>Coastal Zone Management Trust (CZMT), Government of Mexico</t>
  </si>
  <si>
    <t>Government of Quintana Roo: Established the CZMT and oversees the program.
The Nature Conservancy (TNC): Provided technical support and facilitated partnerships.
Swiss Re: Designed and underwrote the parametric insurance policy.
Local Hotel Owners and Tourism Operators: Contribute to the CZMT through tourism-related fees.
Reef Brigades: Teams of trained local divers and biologists who carry out reef restoration activities post-disaster.</t>
  </si>
  <si>
    <t>First-of-its-kind parametric insurance for a natural asset.
Rapid disbursement of funds without the need for damage assessments, enabling swift restoration efforts.
Integration of public-private partnerships to fund and manage the program.</t>
  </si>
  <si>
    <t>The reef provides significant economic value, supporting a tourism industry worth over USD 10 billion annually.
Healthy coral reefs can dissipate up to 97% of wave energy, offering natural protection against storm surges.</t>
  </si>
  <si>
    <t>https://hive.greenfinanceinstitute.com/gfihive/revenues-for-nature/case-studies/quintana-roo-reef-protection-parametric-insurance/
https://www.greeneconomycoalition.org/news-and-resources/insuring-coral-reefs-in-mexico</t>
  </si>
  <si>
    <t>Previous WRI research</t>
  </si>
  <si>
    <t xml:space="preserve">Room2Run Synthetic Securitization
</t>
  </si>
  <si>
    <t xml:space="preserve">Room2Run is a pioneering synthetic securitization initiative launched by the African Development Bank (AfDB) to transfer credit risk from its loan portfolio to private investors and development partners. It represents the first-ever synthetic portfolio securitization between a multilateral development bank and private sector investors. The program transfers mezzanine credit risk on a portfolio of seasoned non-sovereign loans across various sectors in Africa, enabling AfDB to unlock capital for new lending in infrastructure and renewable energy projects. The initiative aims to mobilize private capital into African infrastructure, enhance financial innovation, and support sustainable development goals. </t>
  </si>
  <si>
    <t>Synthetic securitization. Guarantees; risk of default (credit risk, concentration risk, capital adequacy)</t>
  </si>
  <si>
    <t>African Development Bank (AfDB): Originator of the loan portfolio and beneficiary of the capital relief.
Mariner Investment Group: Lead investor in the mezzanine tranche through its International Infrastructure Finance Company II fund.
Africa50: Co-investor in the mezzanine tranche, supporting infrastructure development in Africa.
European Commission (European Fund for Sustainable Development): Provided a senior mezzanine guarantee to enhance the credit profile of the transaction.
Mizuho International plc: Structured the synthetic securitization transaction.</t>
  </si>
  <si>
    <t xml:space="preserve">Synthetic Securitization Structure: Transfer of mezzanine credit risk on a $1 billion portfolio of 50 non-sovereign loans across sectors such as power, transportation, financial services, and manufacturing.
Risk Protection Agreement: Private investors assume mezzanine risk, while AfDB retains senior and junior tranches. The AfDB retains the senior and junior tranches, while mezzanine tranches are held by private investors and the European Commission.
Credit Enhancement: European Commission's guarantee improves the credit profile of the mezzanine tranche.
Reference Portfolio: Approximately 50 non-sovereign loans across sectors such as power, transportation, financial services, and manufacturing.
</t>
  </si>
  <si>
    <t>Innovation: First synthetic securitization by a multilateral development bank involving private sector investors.
Capital Efficiency: Enhances AfDB's lending capacity without requiring additional shareholder capital.
Risk Sharing: Distributes credit risk among multiple stakeholders, including private investors and development partners.
Scalability: Serves as a model for similar risk transfer mechanisms by other development finance institutions.</t>
  </si>
  <si>
    <t>https://www.afdb.org/en/news-and-events/african-development-bank-mariner-investment-group-and-africa50-price-landmark-1-billion-impact-securitization-18494
https://www.afdb.org/en/news-and-events/press-releases/united-kingdom-announces-first-water-infrastructure-resilience-projects-egypt-and-senegal-under-its-room2run-guarantee-program-61503
https://www.africa50.com/investing-for-growth/projects-investments/room2run-synthetic-securitization/</t>
  </si>
  <si>
    <t>STORM Parametric Insurance</t>
  </si>
  <si>
    <t xml:space="preserve">STORM collaborates with data provides to track wind speeds and locations of tropical cyclones to disburse predetermined payouts based on the highest one-minute sustained windspeeds within the insured location. Payouts are broad in coverage, addressing direct property damage, excess operational expenses, lost revenue, and other immediate needs. </t>
  </si>
  <si>
    <t xml:space="preserve">Businesses and individuals </t>
  </si>
  <si>
    <t>Implementing Agent: SwissRe</t>
  </si>
  <si>
    <t xml:space="preserve">A confirmation of total loss amount, signed by a company officer, without any receipts is all that is required for a payout. </t>
  </si>
  <si>
    <t>https://corporatesolutions.swissre.com/alternative-risk-transfer/parametric-solutions/storm.html</t>
  </si>
  <si>
    <t>U.S. National Flood Insurance Program (NFIP) Reinsurance Program</t>
  </si>
  <si>
    <t xml:space="preserve">The NFIP Reinsurance Program, managed by the Federal Emergency Management Agency (FEMA), transfers a portion of the NFIP's flood risk to the private reinsurance and capital markets. This strategy enhances the NFIP's financial resilience, ensuring sufficient funds are available to pay claims following significant flood events. The program utilizes both traditional reinsurance agreements and Insurance-Linked Securities (ILS), such as catastrophe bonds, to diversify its risk management approach.
</t>
  </si>
  <si>
    <t xml:space="preserve">Federal Emergency Management Agency (FEMA), on behalf of the National Flood Insurance Program (NFIP)
</t>
  </si>
  <si>
    <t>FEMA: Program administrator and sponsor of reinsurance agreements.
Guy Carpenter &amp; Company: Broker and financial advisor for reinsurance placements.
Private Reinsurers: Provide traditional reinsurance coverage.
Hannover Re (Ireland) DAC: Transformer reinsurer facilitating ILS transactions.
FloodSmart Re Ltd.: Special Purpose Insurer issuing catastrophe bonds to transfer risk to capital markets.</t>
  </si>
  <si>
    <t>Traditional Reinsurance: Annual agreements transferring a portion of NFIP's risk to private reinsurers. For example, in 2025, FEMA secured $757.8 million in coverage from 27 reinsurers.
Insurance-Linked Securities (ILS): Multi-year catastrophe bonds issued through FloodSmart Re Ltd., transferring risk to capital market investors. In 2024, FEMA transferred $575 million of flood risk via ILS.
Public-Private Partnership: Engages multiple stakeholders across public and private sectors to manage flood risk effectively.
Market Diversification: Combines traditional reinsurance with innovative ILS solutions.</t>
  </si>
  <si>
    <t xml:space="preserve">Risk Transfer: Enhances NFIP's capacity to pay claims by transferring risk to private markets.
Financial Resilience: Strengthens the financial stability of the NFIP amid increasing flood events.
</t>
  </si>
  <si>
    <t>https://www.fema.gov/flood-insurance/work-with-nfip/reinsurance</t>
  </si>
  <si>
    <t>Urban Infrastructure Insurance Facility</t>
  </si>
  <si>
    <t xml:space="preserve">UIIF is a KfW- and BMZ-funded initiative, implemented by ICLEI, launched in May 2021 to support up to 10 Latin American and Caribbean cities. It provides tailored insurance and capacity-building to protect critical infrastructure and fragile populations via regional risk pooling, parametric and indemnity products. </t>
  </si>
  <si>
    <t>Publicly supported insurance facility</t>
  </si>
  <si>
    <t>Risk Management</t>
  </si>
  <si>
    <t>Municipal governments undertaking an insurance scheme</t>
  </si>
  <si>
    <t>~EUR 100 million</t>
  </si>
  <si>
    <t>KfW/BMZ: Provide financing and strategic oversight
ICLEI: Coordinates risk assessments, product development, advisory, and municipal engagement
Insurance Entities: Pool risk and provide coverage structures
Cities: Conduct vulnerability assessments, pay premiums (part-subsidized), and benefit from rapid post-disaster funds</t>
  </si>
  <si>
    <t>Risk-pool model: aggregation across multiple cities reduces premiums via diversification 
Technical assistance: builds capacity for risk quantification and resilient infrastructure planning</t>
  </si>
  <si>
    <t>First regional city-level insurance pool in LAC
Embeds risk analytics and governance in city planning processes</t>
  </si>
  <si>
    <t>https://uiif-resilience.org/about/</t>
  </si>
  <si>
    <t>Wildfire Resilience Insurance</t>
  </si>
  <si>
    <t xml:space="preserve">The Wildfire Resilience Insurance is a pioneering insurance policy launched in April 2025, designed to incentivize and reward proactive wildfire risk mitigation efforts. Structured by Willis Towers Watson and developed in collaboration with The Nature Conservancy (TNC) and the Center for Law, Energy &amp; the Environment (CLEE) at the University of California, Berkeley, this policy integrates ecological forest management practices into insurance underwriting. It was first implemented for the Tahoe Donner Association, a private homeowners association in Truckee, California, covering 1,345 acres of forested and recreational land. </t>
  </si>
  <si>
    <t>Ecological risk-based insurance</t>
  </si>
  <si>
    <t>Tahoe Donner Association</t>
  </si>
  <si>
    <t>Willis Towers Watson (WTW): Structured and placed the insurance policy
The Nature Conservancy (TNC): Provided ecological expertise and advocacy
Center for Law, Energy &amp; the Environment (CLEE): Offered legal and policy support
Tahoe Donner Association: Implemented forest management practices and participated in the insurance program
Globe Underwriting: Underwrote the insurance policy</t>
  </si>
  <si>
    <t>Risk-Based Premiums: Premiums are adjusted based on the implementation of forest management practices
Ecological Integration: Incorporates nature-based solutions into insurance pricing
Pilot Implementation: First applied to the Tahoe Donner Association in Truckee, California
Collaborative Development: Developed through a partnership between TNC, WTW, and CLEE</t>
  </si>
  <si>
    <t>Premium Reduction: Achieved a 39% lower premium compared to traditional policies
Deductible Reduction: Obtained an 89% lower deductible
Forest Management Practices: Implemented tree thinning and prescribed burns over 1,520 acres since 2015</t>
  </si>
  <si>
    <t>https://www.law.berkeley.edu/research/clee/research/climate/climate-risk-initiative/wildfire-resilience-insurance-policy</t>
  </si>
  <si>
    <t>Amaravati Integrated Urban Development Program</t>
  </si>
  <si>
    <t xml:space="preserve">Through this Program for Results, the Bank provided the Indian government with $800 million in results-based budget support  to co-finance a $3.6 billion urban development program. The WB loan is earmarked for identified investments (urban infrastructure such as shock-resistant roads, flood drains, electricity connections) and conditional on the authorities achieving reforms and results (adoption of a sustainable housing investment plan, $M of sustainable infrastructure built, etc.). 26% climate co-benefits on $800M of financing. </t>
  </si>
  <si>
    <t>Market-based Loans</t>
  </si>
  <si>
    <t>India</t>
  </si>
  <si>
    <t>World Bank, Asian Development Bank</t>
  </si>
  <si>
    <t>Government of India</t>
  </si>
  <si>
    <t>World Bank: Provided an $800 million loan to support the program.
Asian Development Bank (ADB): Collaborated to bridge financial gaps and provide technical assistance.
Andhra Pradesh Capital Region Development Authority (APCRDA): Responsible for implementing the project on the ground.</t>
  </si>
  <si>
    <t>Development of core urban infrastructure, including roads, public transport, and water/wastewater systems.
Construction of affordable housing and community facilities.
Implementation of flood mitigation measures and climate-resilient designs.
Promotion of private sector investment to catalyze economic growth.
Provision of job-focused skills training, targeting women and youth.</t>
  </si>
  <si>
    <t>Emphasizes inclusive development by allocating 22% of residential areas for affordable housing.
Aims to train 17,000 individuals, including 10,000 women, to improve employment opportunities.
Incorporates smart, green technologies to promote sustainability.
Designed to serve as a model for sustainable urban transformation in India.</t>
  </si>
  <si>
    <t>https://eur03.safelinks.protection.outlook.com/?url=https%3A%2F%2Fdocuments.worldbank.org%2Fen%2Fpublication%2Fdocuments-reports%2Fdocumentdetail%2F099112724111018177&amp;data=05%7C02%7Csfwg.secretariat%40undp.org%7Cd6c4325ccbc64482983e08dd8be0d743%7Cb3e5db5e2944483799f57488ace54319%7C0%7C0%7C638820520427028024%7CUnknown%7CTWFpbGZsb3d8eyJFbXB0eU1hcGkiOnRydWUsIlYiOiIwLjAuMDAwMCIsIlAiOiJXaW4zMiIsIkFOIjoiTWFpbCIsIldUIjoyfQ%3D%3D%7C0%7C%7C%7C&amp;sdata=Y2pOCXNz958vwD%2BiMszrsRsJHDt8PBwF8pM3msBOs8w%3D&amp;reserved=0</t>
  </si>
  <si>
    <t>ILX Fund I – SDG-Focused Emerging Market Private Debt Fund</t>
  </si>
  <si>
    <t>ILX Fund I is a private credit fund launched in 2022 by ILX Management B.V., an Amsterdam-based asset manager co-founded by Cardano Development. The fund provides institutional investors with access to private-sector loans in emerging markets in the global development finance asset class, co-investing alongside Multilateral Development Banks (MDBs) and Development Finance Institutions (DFIs). Its primary objective is to mobilize private capital to support Sustainable Development Goals (SDGs) and climate finance initiatives in developing economies.</t>
  </si>
  <si>
    <t>Syndicated loan</t>
  </si>
  <si>
    <t>ILX Management B.V.</t>
  </si>
  <si>
    <t>Private sector entities in emerging markets, including companies and projects in sectors such as infrastructure, renewable energy, agribusiness, manufacturing, and financial institutions.</t>
  </si>
  <si>
    <t>ILX Management B.V.: Fund manager responsible for investment decisions and portfolio management.
Cardano Development: Co-founder of ILX Management, providing strategic support.
APG: Europe’s largest pension fund manager; cornerstone investor with an initial commitment of USD 750 million on behalf of pension fund clients ABP and bpfBOUW.
Achmea Investment Management: Committed USD 300 million on behalf of Pensioenfonds Vervoer.
Donor Governments: German Federal Ministry for Economic Cooperation and Development (BMZ), Dutch Ministry of Foreign Affairs, and UK Foreign, Commonwealth &amp; Development Office provided incubation support.
MDBs and DFIs: Asian Development Bank (ADB), African Development Bank (AfDB), European Bank for Reconstruction and Development (EBRD), Inter-American Development Bank (IDB-Invest), International Finance Corporation (IFC), and Dutch development bank FMO; originated and structured the syndicated loans in which ILX co-invests.</t>
  </si>
  <si>
    <t>Syndicated Loan Participations: Investments in private-sector loans originated and structured by MDBs and DFIs.
Co-Investment Structure: ILX Fund I co-invests pari-passu with MDBs and DFIs, sharing the same risk and return profile.
Diversified Portfolio: Investments across various sectors and regions to achieve risk-adjusted returns and SDG impact.
Focus on SDG-aligned investments without the need for concessional funding to de-risk investments.
Integration of ESG considerations and impact measurement aligned with the Harmonized Indicators for Private Sector Operations (HIPSO)-SDG framework.</t>
  </si>
  <si>
    <t>By the end of 2024, ILX Fund I had invested in over 50 projects across 20 emerging market countries, including sectors such as infrastructure, renewable energy, agribusiness, manufacturing, and financial institutions.
The fund's investments have contributed to 2,005 MW of additional renewable energy generation capacity and approximately 3.3 million tons of CO₂ equivalent annual expected avoided emissions.
Supported the creation of 34,754 direct and indirect jobs.</t>
  </si>
  <si>
    <t>https://www.ilxfund.com/
https://www.cardanodevelopment.com/2022/cardano-development-announces-the-financial-close-of-ilx-fund-i-the-new-emerging-markets-sdg-focused-private-credit-fund/</t>
  </si>
  <si>
    <t>One Acre Ventures</t>
  </si>
  <si>
    <t xml:space="preserve">One Acre Ventures provides loans- term and structured- to small and medium-sized agribusinesses registered in Rwanda and Uganda to strengthen the resilience of agricultural avalue chains by smoothing working capital availability and covering capital expenditures . The structured loans include innovative repayment models, including revenue-sharing. </t>
  </si>
  <si>
    <t>Small and medium sized agribusinesses</t>
  </si>
  <si>
    <t xml:space="preserve">Managed by One Acre Ventures and IDH Investment Management. </t>
  </si>
  <si>
    <t xml:space="preserve">Flexible repayment timelines allow alignment with needs and growth trajectories of specific SMEs. Includes technical assistance component to help SMEs scale and enhance their market presence. Repayment models include revenue-sharing. </t>
  </si>
  <si>
    <t xml:space="preserve">Supports agribusinesses registered in Uganda and Rwanda. </t>
  </si>
  <si>
    <t>https://oneacrefund.org/ventures</t>
  </si>
  <si>
    <t>Promoting Sustainable Growth in the Blue Economy Program (BL-L1042)</t>
  </si>
  <si>
    <t xml:space="preserve">This program aims to enhance the income-generating capacity of artisanal fisherfolk and maintain export levels of fisheries products while ensuring the sustainable use of commercial oceanic resources. Specific objectives include:
- Enhancing the government's ability to sustainably manage key commercial species in the fisheries sector.
- Promoting the adoption of sustainable technologies and best fishing practices by artisanal fisherfolk. </t>
  </si>
  <si>
    <t>Sovereign-guaranteed investment loan</t>
  </si>
  <si>
    <t>Inter-American Development Bank (IDB): Financier and technical advisor.
Government of Belize: Implementing agency through the Ministry of Blue Economy &amp; Civil Aviation and the Ministry of Finance, Economic Development, and Investment.
Ministry of Finance, Economic Development, and Investment: Oversees financial management and coordination.
Local Fisherfolk and Communities: Primary beneficiaries and participants in adopting sustainable practices.</t>
  </si>
  <si>
    <t>Integration of gender and diversity assessments to ensure inclusive participation.
Use of Strategic Environmental and Social Assessments (SESA) to guide sustainable implementation.
Capacity-building initiatives for local fisherfolk to adopt sustainable technologies</t>
  </si>
  <si>
    <t xml:space="preserve">Contributes to the sustainable management of Belize's marine resources, aligning with the country's Blue Economy strategy.
Capacity-building initiatives for government agencies and fishing communities. </t>
  </si>
  <si>
    <t>https://www.iadb.org/en/project/BL-L1042
https://fisheries.gov.bz/wp-content/uploads/2023/05/Final_Report_SESA_BL_L1042_V3.pdf</t>
  </si>
  <si>
    <t>Water Security and Climate Adaptation in Jordan</t>
  </si>
  <si>
    <t>A comprehensive initiative aimed at enhancing Jordan's water security and resilience to climate change. The program focuses on improving water infrastructure, reducing non-revenue water losses, and implementing climate adaptation measures in alignment with Jordan's National Water Strategy and related policies.</t>
  </si>
  <si>
    <t>Results based loan</t>
  </si>
  <si>
    <t>Jordan</t>
  </si>
  <si>
    <t>Government of Jordan</t>
  </si>
  <si>
    <t>European Investment Bank (EIB): Financier providing €400 million under a results-based framework.
European Union (EU): Providing guarantees to back the EIB loan.
Government of Jordan: Executing and overseeing the project through its Ministry of Water and Irrigation.
Water Authority of Jordan (WAJ), MWC, YWC, and AWC: Implementing agency responsible for on-ground execution and management of water and sanitation services.</t>
  </si>
  <si>
    <t>Upgrading and expanding water supply infrastructure.
Reducing non-revenue water through improved management and technology.
Enhancing wastewater treatment and reuse capabilities.
Results-Based Financing: Disbursements are contingent upon achieving predefined outcomes, enhancing efficiency and accountability.
Comprehensive Scope: Addresses multiple facets of water security, including supply augmentation, loss reduction, and sanitation improvement.
Alignment with National Strategies: Supports Jordan's National Water Strategy and Non-Revenue Water Strategy.</t>
  </si>
  <si>
    <t>Largest EIB Water Financing Outside Europe: This project marks the EIB's most significant investment in water infrastructure beyond European borders.
First EIB Results-Based Loan: Pioneering the results-based financing model for the EIB, setting a precedent for future projects.</t>
  </si>
  <si>
    <t>https://www.eib.org/en/projects/pipelines/all/20230145</t>
  </si>
  <si>
    <t>GREEN (Grassroot Level Response Towards Ecosystem Enhancement and Nurturing) Meghalaya PES Scheme</t>
  </si>
  <si>
    <t>By integrating some of its existing ecological assets such as sacred forests, and with the support of the World Bank, Meghalaya has developed a policy that incentivises communities to protect their own sacred groves or to develop new forests.</t>
  </si>
  <si>
    <t>Government of Meghalaya</t>
  </si>
  <si>
    <t>Communities, clans, and individuals</t>
  </si>
  <si>
    <t>Local teams of Green Fields Associates (GFAs) raise awareness about PES in villages, after which either individuals or communities can approach them to enroll land. Village community facilitators (VCFs) map the GPS coordinates of the land under application, then send these coordinates to a Meghalaya Basin Development Authority (MBDA) GIS facility that confirms plot eligibility, based on total area and forest density. Under the PES contracts, enrollees commit to conserving the enrolled land for 30 years, during which any destructive forest use is prohibited. Enrollees receive PES payments every year for the first 5 years of the contract, with payment amounts set per hectare. Certain kinds of land, such as that with very dense forest or that is registered as a community reserve, receive a higher per-hectare payment. Depending on the year of the program, some share of these payments must be spent on forest-conservation investments, like reforestation, demarcating a forest boundary, and clearing a forest-fire line.
Like payments in any PES program, the Green PES payments create an incentive to comply with conservation requirements: VCFs evaluate plots’ compliance with contract restrictions each year, and any violations will mean reductions in the following year’s payment. As of now, the monitoring support and payments are coming from the Meghalaya Basin Management Agency (MBMA) who in turn are reimbursed by the World Bank. As per Government of Meghalaya policy for PES, communities are expected to maintain the forest for at least a period of 30 years.</t>
  </si>
  <si>
    <t>The Green Meghalaya (PES) scheme provides landowners with expertise and support to renew and regenerate their tracts of land and also payment for that service. Essentially, landowners are paid for maintaining and improving the health of forests. The better they do, as measured and tracked by science-based techniques, the more they get paid.</t>
  </si>
  <si>
    <t xml:space="preserve">This program is the result of a search for possibilities for PES-type conservation strategies that consider climate change as a current and future driver of institutional change. To justify the need and demonstrate the ways to incorporate climate change in a PES for the Cantillana range requires a comprehensive understanding of 1) how climate change may impact the institutional functioning of any PES, 2) what valued ecosystem services may be at risk from climate change and 3) how it could force institutiona changes in a future PES for the Cantillana reserve. </t>
  </si>
  <si>
    <t>https://library.fes.de/pdf-files/bueros/indien/21166.pdf</t>
  </si>
  <si>
    <t>Participatory Agriculture and Climate Transformation (PACT) Programme</t>
  </si>
  <si>
    <t>The Programme’s goal is to contribute to poverty reduction and improved resilience in selected landscapes/woredas. To be implemented over seven years, the Programme Development Objective (PDO) is to enable 150,000 rural households (men, women, youth and PWDs) in selected kebeles to sustainably improve incomes, food and nutrition security and build resilience to climate shocks.</t>
  </si>
  <si>
    <t>Ethiopia</t>
  </si>
  <si>
    <t>IFAD, Government of Ethiopia, ASAP+ 2, Gates Foundation, European Union, domestic private sector</t>
  </si>
  <si>
    <t xml:space="preserve">Communities and smallholder farmers </t>
  </si>
  <si>
    <t xml:space="preserve">Funder: Includes blended finance sources from International Fund for Agricultural Development (IFAD, grant), Government of Ethiopia (inkind and cash), direct beneficiaries (in-kind), EU (grant) GCF (IGREENFIN- Grant) GTM (Grant) and ASAP+ (grant including resources for the establishment of a carbon credits scheme). The latter includes a recent contribution of 4.6 M USD made available from the Government of Germany through a mechanism called CompensACTION to promote carbon farming. The total amount provided by ASAP+ is of 11.6 M USD corresponding to a co-financing ratio of 6.7%. The facility provides 50% matching grants of up to $25,000, to cooperatives/unions supported by the programme that have graduated and have developed a business plan during the graduation support path. Three disbursement mechanisms will be available: a) Advance Withdrawal; b) Direct Payments; and c) Reimbursements to various participants. 
The Ministry of Agriculture is the lead executing agency, but will seek to include key agencies and private sector partners in innovative areas of the Programme. The MoA Minister of State Natural Resources, will be responsible for overseeing the overall Programme coordination with support from the Directorate of Small-Scale Irrigation. The Programme will be coordinated following a decentralised government structure. Thus, the Programme’s institutional arrangements for coordination will be specified at three levels − Federal, Regional, and Woreda. </t>
  </si>
  <si>
    <t>The programme is ushering a new transformative agenda for smallholder agriculture, in both IFAD programming and in Ethiopia. Innovative approaches that go beyond climate sensitivity, integrate climate adaptation and mitigation, with compensation for the services that smallholder farmer provide will be initiated, with a strong focus on regenerative agriculture.</t>
  </si>
  <si>
    <t>The Programme will benefit approximately 750,000 households, with the targeted participation of women, youth, and people with disabilities. The Programme’s primary target groups will include 50% (75,000) women, 40% youth (60,000) female and male youth between 18‑34 years (40 percent) and 5% (7,500) persons with disabilities who are economically active. The primary target group will include: a) the poor households (with land holding less than 2ha of cultivable land with limited livestock); b) pastoralists and agropastoral engaged in less diversified traditional livelihood system ; c) persons living with a disability in the rural area; d) rural underemployed and unemployed youths owning no or small land; and e) female headed households.</t>
  </si>
  <si>
    <t>https://www.ifad.org/documents/48415603/49455965/Ethiopia+2000003447+PACT+Project+Design+Report+January+2023.pdf/ce97b170-41c7-f43e-d829-d28554f174cc?t=1726605946625</t>
  </si>
  <si>
    <t>Payment for Ecosystem Services Program for San Miguel County, Colorado</t>
  </si>
  <si>
    <t>This multi-year program provides landowners with financial compensation for implementing practices that will increase production while protecting natural resources and benefiting the environment.</t>
  </si>
  <si>
    <t>Government of the United States</t>
  </si>
  <si>
    <t>Farmers &amp; Ranchers</t>
  </si>
  <si>
    <t>Pilot?</t>
  </si>
  <si>
    <t>County government provides compensation to farmers, ranchers, and landowners who implement specified practices.</t>
  </si>
  <si>
    <t>https://www.sanmiguelcountyco.gov/DocumentCenter/View/7749/Payment-for-Ecosystem-Services-Brochure-PDF?bidId=</t>
  </si>
  <si>
    <t>Promotion of PES for deforestation-free supply chains in Brazil</t>
  </si>
  <si>
    <t>CompensAÇÃO aims to create conditions aimed at promoting governance dynamics to foster an agroforestry transition from cocoa growing areas to more resilient and advantageous production arrangements, favouring an increase in production and income and mitigating forest degradation and deforestation processes in the Cocoa Region of Southern Bahia. The aim is to improve the living conditions of rural and quilombola families, especially women and young people, and reducing their vulnerability and increasing their resilience to the effects of climate change.</t>
  </si>
  <si>
    <t>IFAD, Government of Germany</t>
  </si>
  <si>
    <t xml:space="preserve">Funders: IFAD; financed with supplementary funds from the German government through the Enhanced Adaptation for Smallholder Agriculture Programme
(ASAP+) which was signed in November 2022 to support large-scale compensation mechanisms for carbon and other ecosystem services.
Implementing Agent: CompensAÇÃO will be implemented by OCT as executing entity; IFAD will finance 89.9% of the total project value and the OCT will contribute 10.1% of this total. </t>
  </si>
  <si>
    <t>One of three pilots of an innovative PES mechanism to obtain valuable lessons learned, enabling IFAD to tailor the proposed PES models to other specific environmental contexts. To strengthen the deforestation-free cocoa production chain in the Southern Lowlands of the Bahia State, the CompensAÇÃO
Project will implement the composition of a monetary and non-monetary PES that allows the "permanence" of the standing forest
through the incorporation of best agroforestry management practices by the rural producers and enrichment of the diversity of forest
species in existing cocoa areas.</t>
  </si>
  <si>
    <t>One of three PES pilot projects funded by German government through IFAD; other two are in Lesotho and Ethiopia. In Brazil, this initiative will be carried out by a competitively selected implementing entity and will be called CompensAÇÃO.</t>
  </si>
  <si>
    <t>https://www.ifad.org/documents/48415603/49456165/Brazil+2000004380+CompensACTION+Brazil+Project+Design+Report+February+2024.pdf/ea2f7959-8ef7-eca2-7cbe-b0f3b3be3bb1?t=1726605010610</t>
  </si>
  <si>
    <t>Regeneration of Landscapes and Livelihoods (ROLL)</t>
  </si>
  <si>
    <t>The project's objective is to ensure that rural communities adopt transformational practices for regenerated landscapes and sustainable livelihoods, leading to improved nutrition and adaptation to climate change. This objective is underpinned by four outcomes: 1) changed resource use practices;
2) reduction of environmental degradation; 3) improved livelihoods; and 4) the establishment of a facility and a fund for landscape regeneration. Note that increasing climate resilience is specifically mentioned in the project design resport. Project duration is set at eight years.</t>
  </si>
  <si>
    <t>Lesotho</t>
  </si>
  <si>
    <t xml:space="preserve">Funder: IFAD; financed with supplementary funds from the German government through the Enhanced Adaptation for Smallholder Agriculture Programme (ASAP+) which was signed in November 2022 to support large-scale compensation mechanisms for carbon and other ecosystem services.
The total project cost is US$46.348M. The IFAD loan financing (US$11.3M) will be complemented by contributions from the Government (US$7.99M), OPEC Fund (US$15M loan + $0.5M grant), GEF (US$3.5M grant), other future investors into the Fund (minimum US$3.5M) and enhanced by strategic support by the FAO (US$2.4M). From the total IFAD financing, US$6.55 million is climate finance (58%) consisting of US$4.53 million adaptation finance and US$2.02 million mitigation finance. 
Ministry of Forestry, Range and Soil Conservation acts as the implementing agent. </t>
  </si>
  <si>
    <t>The ROLL intervention aims at three main outcomes, namely changed resource use practices, the reduction of environmental degradation, and improved livelihoods. A fourth outcome will be the establishment of an effective facility and fund for landscape regeneration. The Economic Rate of Return is estimated at 17.5 per cent, and the project’s outreach is projected at 340,000 persons.</t>
  </si>
  <si>
    <t>The Facility will support the coordination of local groups including women and youth, organisations, and stakeholders and will support the establishment of coalitions between them. ROLL will introduce a Landscape Graduation Model to guide coalitions and project implementers in determining the best strategy to regenerate the landscape (Component A), and to determine eligibility conditions for support from the Fund (Component B). The landscape graduation model combines an integrated biophysical, socio-economic and institutional assessment of landscape and community status, with a progressive intervention strategy to help communities and landscapes graduate from highly degraded and impoverished to sustainable levels</t>
  </si>
  <si>
    <t>https://www.ifad.org/documents/48415603/49456165/Lesotho+2000002340+ROLL+Project+Design+Report+August+2021.pdf/9281f25d-35e3-cd90-c259-621ee31d5b3f?t=1726607240051</t>
  </si>
  <si>
    <t>Restoration Insurance Service Company (RISCO)</t>
  </si>
  <si>
    <t xml:space="preserve">RISCO is a pioneering social enterprise that integrates mangrove conservation and restoration with financial mechanisms. By quantifying the flood risk reduction benefits of mangroves, RISCO enables insurance companies to pay for these ecosystem services. Additionally, RISCO generates and sells blue carbon credits derived from restored mangroves, creating dual revenue streams that support sustainable coastal ecosystem management. </t>
  </si>
  <si>
    <t>RISCO (as a social enterprise)</t>
  </si>
  <si>
    <t>Recipients: Local coastal communities and stakeholders engaged in mangrove restoration</t>
  </si>
  <si>
    <t xml:space="preserve">Conservation International: Project proponent and technical advisor
Insurance Companies: Pay for reduced risk exposure due to mangrove restoration
Local Communities: Engage in restoration activities and benefit from revenue sharing
Carbon Credit Buyers: Purchase blue carbon credits generated by the project </t>
  </si>
  <si>
    <t>Monetization of ecosystem services through insurance payments
Generation and sale of blue carbon credits
Community-based restoration with revenue-sharing models
Integration of risk reduction and climate mitigation in a single financial instrument</t>
  </si>
  <si>
    <t>First-of-its-kind integration of insurance and blue carbon financing for ecosystem restoration
Targets both climate adaptation and mitigation through nature-based solutions
Scalable model with potential replication in multiple countries
Engages local communities directly, promoting sustainable livelihoods</t>
  </si>
  <si>
    <t>Total</t>
  </si>
  <si>
    <t>Instruments</t>
  </si>
  <si>
    <t xml:space="preserve">Risk Management </t>
  </si>
  <si>
    <t>Borrower</t>
  </si>
  <si>
    <t>Region</t>
  </si>
  <si>
    <t>Country</t>
  </si>
  <si>
    <t>East Asia</t>
  </si>
  <si>
    <t>Individuals/Groups</t>
  </si>
  <si>
    <t>Concessional Loans</t>
  </si>
  <si>
    <t>Startups</t>
  </si>
  <si>
    <t>Latin America</t>
  </si>
  <si>
    <t>Debt Swaps</t>
  </si>
  <si>
    <t>Africa</t>
  </si>
  <si>
    <t>MENA</t>
  </si>
  <si>
    <t>TBD</t>
  </si>
  <si>
    <t>SIDS</t>
  </si>
  <si>
    <t>Gaurantee</t>
  </si>
  <si>
    <t>None shortlisted</t>
  </si>
  <si>
    <t>No instrument, RM/RR combo options</t>
  </si>
  <si>
    <t>Grand Total</t>
  </si>
  <si>
    <t>&lt;----------          OVERVIEW          ----------&gt;</t>
  </si>
  <si>
    <t>&lt;----------          PHYSICAL RISKS ADDRESSED          ----------&gt;</t>
  </si>
  <si>
    <t>&lt;----------          RELEVANT SECTORS          ----------&gt;</t>
  </si>
  <si>
    <t>&lt;----------          PROFILE          ----------&gt;</t>
  </si>
  <si>
    <t>&lt;---------          References          ----------&gt;</t>
  </si>
  <si>
    <t>OVERVIEW</t>
  </si>
  <si>
    <r>
      <t>1.</t>
    </r>
    <r>
      <rPr>
        <sz val="7"/>
        <color theme="1"/>
        <rFont val="Times New Roman"/>
        <family val="1"/>
      </rPr>
      <t xml:space="preserve">      </t>
    </r>
    <r>
      <rPr>
        <sz val="11"/>
        <color theme="1"/>
        <rFont val="Aptos"/>
        <family val="2"/>
        <charset val="1"/>
      </rPr>
      <t>Case Name</t>
    </r>
  </si>
  <si>
    <r>
      <t>2.</t>
    </r>
    <r>
      <rPr>
        <sz val="7"/>
        <color theme="1"/>
        <rFont val="Times New Roman"/>
        <family val="1"/>
      </rPr>
      <t xml:space="preserve">      </t>
    </r>
    <r>
      <rPr>
        <sz val="11"/>
        <color theme="1"/>
        <rFont val="Aptos"/>
        <family val="2"/>
        <charset val="1"/>
      </rPr>
      <t>Description</t>
    </r>
  </si>
  <si>
    <r>
      <t>3.</t>
    </r>
    <r>
      <rPr>
        <sz val="7"/>
        <color theme="1"/>
        <rFont val="Times New Roman"/>
        <family val="1"/>
      </rPr>
      <t xml:space="preserve">      </t>
    </r>
    <r>
      <rPr>
        <sz val="11"/>
        <color theme="1"/>
        <rFont val="Aptos"/>
        <family val="2"/>
        <charset val="1"/>
      </rPr>
      <t>Mobilization Year</t>
    </r>
  </si>
  <si>
    <r>
      <t>4.</t>
    </r>
    <r>
      <rPr>
        <sz val="7"/>
        <color theme="1"/>
        <rFont val="Times New Roman"/>
        <family val="1"/>
      </rPr>
      <t xml:space="preserve">      </t>
    </r>
    <r>
      <rPr>
        <sz val="11"/>
        <color theme="1"/>
        <rFont val="Aptos"/>
        <family val="2"/>
        <charset val="1"/>
      </rPr>
      <t>Instrument type</t>
    </r>
  </si>
  <si>
    <r>
      <t>5.</t>
    </r>
    <r>
      <rPr>
        <sz val="7"/>
        <color theme="1"/>
        <rFont val="Times New Roman"/>
        <family val="1"/>
      </rPr>
      <t xml:space="preserve">      </t>
    </r>
    <r>
      <rPr>
        <sz val="11"/>
        <color theme="1"/>
        <rFont val="Aptos"/>
        <family val="2"/>
        <charset val="1"/>
      </rPr>
      <t>Instrument Subtype</t>
    </r>
  </si>
  <si>
    <r>
      <t>6.</t>
    </r>
    <r>
      <rPr>
        <sz val="7"/>
        <color theme="1"/>
        <rFont val="Times New Roman"/>
        <family val="1"/>
      </rPr>
      <t xml:space="preserve">      </t>
    </r>
    <r>
      <rPr>
        <sz val="11"/>
        <color theme="1"/>
        <rFont val="Aptos"/>
        <family val="2"/>
        <charset val="1"/>
      </rPr>
      <t>Risk reduction (RR) or risk management (RM)</t>
    </r>
  </si>
  <si>
    <t>PHYSICAL RISKS ADDRESSED</t>
  </si>
  <si>
    <r>
      <t>7.</t>
    </r>
    <r>
      <rPr>
        <sz val="7"/>
        <color theme="1"/>
        <rFont val="Times New Roman"/>
        <family val="1"/>
      </rPr>
      <t xml:space="preserve">      </t>
    </r>
    <r>
      <rPr>
        <sz val="11"/>
        <color theme="1"/>
        <rFont val="Aptos"/>
        <family val="2"/>
        <charset val="1"/>
      </rPr>
      <t>Drought</t>
    </r>
  </si>
  <si>
    <r>
      <t>8.</t>
    </r>
    <r>
      <rPr>
        <sz val="7"/>
        <color theme="1"/>
        <rFont val="Times New Roman"/>
        <family val="1"/>
      </rPr>
      <t xml:space="preserve">      </t>
    </r>
    <r>
      <rPr>
        <sz val="11"/>
        <color theme="1"/>
        <rFont val="Aptos"/>
        <family val="2"/>
        <charset val="1"/>
      </rPr>
      <t>Storms</t>
    </r>
  </si>
  <si>
    <r>
      <t>9.</t>
    </r>
    <r>
      <rPr>
        <sz val="7"/>
        <color theme="1"/>
        <rFont val="Times New Roman"/>
        <family val="1"/>
      </rPr>
      <t xml:space="preserve">      </t>
    </r>
    <r>
      <rPr>
        <sz val="11"/>
        <color theme="1"/>
        <rFont val="Aptos"/>
        <family val="2"/>
        <charset val="1"/>
      </rPr>
      <t>Flood</t>
    </r>
  </si>
  <si>
    <r>
      <t>10.</t>
    </r>
    <r>
      <rPr>
        <sz val="7"/>
        <color theme="1"/>
        <rFont val="Times New Roman"/>
        <family val="1"/>
      </rPr>
      <t xml:space="preserve">  </t>
    </r>
    <r>
      <rPr>
        <sz val="11"/>
        <color theme="1"/>
        <rFont val="Aptos"/>
        <family val="2"/>
        <charset val="1"/>
      </rPr>
      <t>Heat</t>
    </r>
  </si>
  <si>
    <r>
      <t>11.</t>
    </r>
    <r>
      <rPr>
        <sz val="7"/>
        <color theme="1"/>
        <rFont val="Times New Roman"/>
        <family val="1"/>
      </rPr>
      <t xml:space="preserve">  </t>
    </r>
    <r>
      <rPr>
        <sz val="11"/>
        <color theme="1"/>
        <rFont val="Aptos"/>
        <family val="2"/>
        <charset val="1"/>
      </rPr>
      <t>Land and ecosystem degradation</t>
    </r>
  </si>
  <si>
    <r>
      <t>12.</t>
    </r>
    <r>
      <rPr>
        <sz val="7"/>
        <color theme="1"/>
        <rFont val="Times New Roman"/>
        <family val="1"/>
      </rPr>
      <t xml:space="preserve">  </t>
    </r>
    <r>
      <rPr>
        <sz val="11"/>
        <color theme="1"/>
        <rFont val="Aptos"/>
        <family val="2"/>
        <charset val="1"/>
      </rPr>
      <t>Resilience</t>
    </r>
  </si>
  <si>
    <r>
      <t>13.</t>
    </r>
    <r>
      <rPr>
        <sz val="7"/>
        <color theme="1"/>
        <rFont val="Times New Roman"/>
        <family val="1"/>
      </rPr>
      <t xml:space="preserve">  </t>
    </r>
    <r>
      <rPr>
        <sz val="11"/>
        <color theme="1"/>
        <rFont val="Aptos"/>
        <family val="2"/>
        <charset val="1"/>
      </rPr>
      <t>Wildfire</t>
    </r>
  </si>
  <si>
    <r>
      <t>14.</t>
    </r>
    <r>
      <rPr>
        <sz val="7"/>
        <color theme="1"/>
        <rFont val="Times New Roman"/>
        <family val="1"/>
      </rPr>
      <t xml:space="preserve">  </t>
    </r>
    <r>
      <rPr>
        <sz val="11"/>
        <color theme="1"/>
        <rFont val="Aptos"/>
        <family val="2"/>
        <charset val="1"/>
      </rPr>
      <t>Address multiple risks</t>
    </r>
  </si>
  <si>
    <t>RELEVANT SECTORS</t>
  </si>
  <si>
    <r>
      <t>15.</t>
    </r>
    <r>
      <rPr>
        <sz val="7"/>
        <color theme="1"/>
        <rFont val="Times New Roman"/>
        <family val="1"/>
      </rPr>
      <t xml:space="preserve">  </t>
    </r>
    <r>
      <rPr>
        <sz val="11"/>
        <color theme="1"/>
        <rFont val="Aptos"/>
        <family val="2"/>
        <charset val="1"/>
      </rPr>
      <t>Agriculture</t>
    </r>
  </si>
  <si>
    <r>
      <t>16.</t>
    </r>
    <r>
      <rPr>
        <sz val="7"/>
        <color theme="1"/>
        <rFont val="Times New Roman"/>
        <family val="1"/>
      </rPr>
      <t xml:space="preserve">  </t>
    </r>
    <r>
      <rPr>
        <sz val="11"/>
        <color theme="1"/>
        <rFont val="Aptos"/>
        <family val="2"/>
        <charset val="1"/>
      </rPr>
      <t>Cities</t>
    </r>
  </si>
  <si>
    <r>
      <t>17.</t>
    </r>
    <r>
      <rPr>
        <sz val="7"/>
        <color theme="1"/>
        <rFont val="Times New Roman"/>
        <family val="1"/>
      </rPr>
      <t xml:space="preserve">  </t>
    </r>
    <r>
      <rPr>
        <sz val="11"/>
        <color theme="1"/>
        <rFont val="Aptos"/>
        <family val="2"/>
        <charset val="1"/>
      </rPr>
      <t>Ecosystem Conservation</t>
    </r>
  </si>
  <si>
    <r>
      <t>18.</t>
    </r>
    <r>
      <rPr>
        <sz val="7"/>
        <color theme="1"/>
        <rFont val="Times New Roman"/>
        <family val="1"/>
      </rPr>
      <t xml:space="preserve">  </t>
    </r>
    <r>
      <rPr>
        <sz val="11"/>
        <color theme="1"/>
        <rFont val="Aptos"/>
        <family val="2"/>
        <charset val="1"/>
      </rPr>
      <t>Energy</t>
    </r>
  </si>
  <si>
    <r>
      <t>19.</t>
    </r>
    <r>
      <rPr>
        <sz val="7"/>
        <color theme="1"/>
        <rFont val="Times New Roman"/>
        <family val="1"/>
      </rPr>
      <t xml:space="preserve">  </t>
    </r>
    <r>
      <rPr>
        <sz val="11"/>
        <color theme="1"/>
        <rFont val="Aptos"/>
        <family val="2"/>
        <charset val="1"/>
      </rPr>
      <t>Health</t>
    </r>
  </si>
  <si>
    <r>
      <t>20.</t>
    </r>
    <r>
      <rPr>
        <sz val="7"/>
        <color theme="1"/>
        <rFont val="Times New Roman"/>
        <family val="1"/>
      </rPr>
      <t xml:space="preserve">  </t>
    </r>
    <r>
      <rPr>
        <sz val="11"/>
        <color theme="1"/>
        <rFont val="Aptos"/>
        <family val="2"/>
        <charset val="1"/>
      </rPr>
      <t>Infrastructure</t>
    </r>
  </si>
  <si>
    <r>
      <t>21.</t>
    </r>
    <r>
      <rPr>
        <sz val="7"/>
        <color theme="1"/>
        <rFont val="Times New Roman"/>
        <family val="1"/>
      </rPr>
      <t xml:space="preserve">  </t>
    </r>
    <r>
      <rPr>
        <sz val="11"/>
        <color theme="1"/>
        <rFont val="Aptos"/>
        <family val="2"/>
        <charset val="1"/>
      </rPr>
      <t>Poverty and Livelihoods</t>
    </r>
  </si>
  <si>
    <r>
      <t>22.</t>
    </r>
    <r>
      <rPr>
        <sz val="7"/>
        <color theme="1"/>
        <rFont val="Times New Roman"/>
        <family val="1"/>
      </rPr>
      <t xml:space="preserve">  </t>
    </r>
    <r>
      <rPr>
        <sz val="11"/>
        <color theme="1"/>
        <rFont val="Aptos"/>
        <family val="2"/>
        <charset val="1"/>
      </rPr>
      <t>Transport</t>
    </r>
  </si>
  <si>
    <r>
      <t>23.</t>
    </r>
    <r>
      <rPr>
        <sz val="7"/>
        <color theme="1"/>
        <rFont val="Times New Roman"/>
        <family val="1"/>
      </rPr>
      <t xml:space="preserve">  </t>
    </r>
    <r>
      <rPr>
        <sz val="11"/>
        <color theme="1"/>
        <rFont val="Aptos"/>
        <family val="2"/>
        <charset val="1"/>
      </rPr>
      <t>Water and Sanitation</t>
    </r>
  </si>
  <si>
    <r>
      <t>24.</t>
    </r>
    <r>
      <rPr>
        <sz val="7"/>
        <color theme="1"/>
        <rFont val="Times New Roman"/>
        <family val="1"/>
      </rPr>
      <t xml:space="preserve">  </t>
    </r>
    <r>
      <rPr>
        <sz val="11"/>
        <color theme="1"/>
        <rFont val="Aptos"/>
        <family val="2"/>
        <charset val="1"/>
      </rPr>
      <t>Region of implementation</t>
    </r>
  </si>
  <si>
    <r>
      <t>25.</t>
    </r>
    <r>
      <rPr>
        <sz val="7"/>
        <color theme="1"/>
        <rFont val="Times New Roman"/>
        <family val="1"/>
      </rPr>
      <t xml:space="preserve">  </t>
    </r>
    <r>
      <rPr>
        <sz val="11"/>
        <color theme="1"/>
        <rFont val="Aptos"/>
        <family val="2"/>
        <charset val="1"/>
      </rPr>
      <t>Country/countries of implementation</t>
    </r>
  </si>
  <si>
    <r>
      <t>26.</t>
    </r>
    <r>
      <rPr>
        <sz val="7"/>
        <color theme="1"/>
        <rFont val="Times New Roman"/>
        <family val="1"/>
      </rPr>
      <t xml:space="preserve">  </t>
    </r>
    <r>
      <rPr>
        <sz val="11"/>
        <color theme="1"/>
        <rFont val="Aptos"/>
        <family val="2"/>
        <charset val="1"/>
      </rPr>
      <t>"Recipient country</t>
    </r>
  </si>
  <si>
    <r>
      <t>27.</t>
    </r>
    <r>
      <rPr>
        <sz val="7"/>
        <color theme="1"/>
        <rFont val="Times New Roman"/>
        <family val="1"/>
      </rPr>
      <t xml:space="preserve">  </t>
    </r>
    <r>
      <rPr>
        <sz val="11"/>
        <color theme="1"/>
        <rFont val="Aptos"/>
        <family val="2"/>
        <charset val="1"/>
      </rPr>
      <t>income status"</t>
    </r>
  </si>
  <si>
    <r>
      <t>28.</t>
    </r>
    <r>
      <rPr>
        <sz val="7"/>
        <color theme="1"/>
        <rFont val="Times New Roman"/>
        <family val="1"/>
      </rPr>
      <t xml:space="preserve">  </t>
    </r>
    <r>
      <rPr>
        <sz val="11"/>
        <color theme="1"/>
        <rFont val="Aptos"/>
        <family val="2"/>
        <charset val="1"/>
      </rPr>
      <t>"Recipient country</t>
    </r>
  </si>
  <si>
    <r>
      <t>29.</t>
    </r>
    <r>
      <rPr>
        <sz val="7"/>
        <color theme="1"/>
        <rFont val="Times New Roman"/>
        <family val="1"/>
      </rPr>
      <t xml:space="preserve">  </t>
    </r>
    <r>
      <rPr>
        <sz val="11"/>
        <color theme="1"/>
        <rFont val="Aptos"/>
        <family val="2"/>
        <charset val="1"/>
      </rPr>
      <t>credit rating (S&amp;P)"</t>
    </r>
  </si>
  <si>
    <r>
      <t>30.</t>
    </r>
    <r>
      <rPr>
        <sz val="7"/>
        <color theme="1"/>
        <rFont val="Times New Roman"/>
        <family val="1"/>
      </rPr>
      <t xml:space="preserve">  </t>
    </r>
    <r>
      <rPr>
        <sz val="11"/>
        <color theme="1"/>
        <rFont val="Aptos"/>
        <family val="2"/>
        <charset val="1"/>
      </rPr>
      <t>Level of finance pooling</t>
    </r>
  </si>
  <si>
    <r>
      <t>31.</t>
    </r>
    <r>
      <rPr>
        <sz val="7"/>
        <color theme="1"/>
        <rFont val="Times New Roman"/>
        <family val="1"/>
      </rPr>
      <t xml:space="preserve">  </t>
    </r>
    <r>
      <rPr>
        <sz val="11"/>
        <color theme="1"/>
        <rFont val="Aptos"/>
        <family val="2"/>
        <charset val="1"/>
      </rPr>
      <t>Flow (domestic or international)</t>
    </r>
  </si>
  <si>
    <r>
      <t>32.</t>
    </r>
    <r>
      <rPr>
        <sz val="7"/>
        <color theme="1"/>
        <rFont val="Times New Roman"/>
        <family val="1"/>
      </rPr>
      <t xml:space="preserve">  </t>
    </r>
    <r>
      <rPr>
        <sz val="11"/>
        <color theme="1"/>
        <rFont val="Aptos"/>
        <family val="2"/>
        <charset val="1"/>
      </rPr>
      <t>Funder/Financier</t>
    </r>
  </si>
  <si>
    <r>
      <t>33.</t>
    </r>
    <r>
      <rPr>
        <sz val="7"/>
        <color theme="1"/>
        <rFont val="Times New Roman"/>
        <family val="1"/>
      </rPr>
      <t xml:space="preserve">  </t>
    </r>
    <r>
      <rPr>
        <sz val="11"/>
        <color theme="1"/>
        <rFont val="Aptos"/>
        <family val="2"/>
        <charset val="1"/>
      </rPr>
      <t>Borrower/Recipient/Issuer type</t>
    </r>
  </si>
  <si>
    <r>
      <t>34.</t>
    </r>
    <r>
      <rPr>
        <sz val="7"/>
        <color theme="1"/>
        <rFont val="Times New Roman"/>
        <family val="1"/>
      </rPr>
      <t xml:space="preserve">  </t>
    </r>
    <r>
      <rPr>
        <sz val="11"/>
        <color theme="1"/>
        <rFont val="Aptos"/>
        <family val="2"/>
        <charset val="1"/>
      </rPr>
      <t>Name of Borrower/Recipient/Issuer</t>
    </r>
  </si>
  <si>
    <r>
      <t>35.</t>
    </r>
    <r>
      <rPr>
        <sz val="7"/>
        <color theme="1"/>
        <rFont val="Times New Roman"/>
        <family val="1"/>
      </rPr>
      <t xml:space="preserve">  </t>
    </r>
    <r>
      <rPr>
        <sz val="11"/>
        <color theme="1"/>
        <rFont val="Aptos"/>
        <family val="2"/>
        <charset val="1"/>
      </rPr>
      <t>Instrument size (in USD million)</t>
    </r>
  </si>
  <si>
    <r>
      <t>36.</t>
    </r>
    <r>
      <rPr>
        <sz val="7"/>
        <color theme="1"/>
        <rFont val="Times New Roman"/>
        <family val="1"/>
      </rPr>
      <t xml:space="preserve">  </t>
    </r>
    <r>
      <rPr>
        <sz val="11"/>
        <color theme="1"/>
        <rFont val="Aptos"/>
        <family val="2"/>
        <charset val="1"/>
      </rPr>
      <t>Roles of Actors Involved</t>
    </r>
  </si>
  <si>
    <r>
      <t>37.</t>
    </r>
    <r>
      <rPr>
        <sz val="7"/>
        <color theme="1"/>
        <rFont val="Times New Roman"/>
        <family val="1"/>
      </rPr>
      <t xml:space="preserve">  </t>
    </r>
    <r>
      <rPr>
        <sz val="11"/>
        <color theme="1"/>
        <rFont val="Aptos"/>
        <family val="2"/>
        <charset val="1"/>
      </rPr>
      <t>Innovative design features</t>
    </r>
  </si>
  <si>
    <r>
      <t>38.</t>
    </r>
    <r>
      <rPr>
        <sz val="7"/>
        <color theme="1"/>
        <rFont val="Times New Roman"/>
        <family val="1"/>
      </rPr>
      <t xml:space="preserve">  </t>
    </r>
    <r>
      <rPr>
        <sz val="11"/>
        <color theme="1"/>
        <rFont val="Aptos"/>
        <family val="2"/>
        <charset val="1"/>
      </rPr>
      <t>Impact and scale</t>
    </r>
  </si>
  <si>
    <r>
      <t>39.</t>
    </r>
    <r>
      <rPr>
        <sz val="7"/>
        <color theme="1"/>
        <rFont val="Times New Roman"/>
        <family val="1"/>
      </rPr>
      <t xml:space="preserve">  </t>
    </r>
    <r>
      <rPr>
        <sz val="11"/>
        <color theme="1"/>
        <rFont val="Aptos"/>
        <family val="2"/>
        <charset val="1"/>
      </rPr>
      <t>References</t>
    </r>
  </si>
  <si>
    <t>REFERENCES</t>
  </si>
  <si>
    <t>PROFILE</t>
  </si>
  <si>
    <t>Basis for including in the database</t>
  </si>
  <si>
    <r>
      <t>40.</t>
    </r>
    <r>
      <rPr>
        <sz val="7"/>
        <color rgb="FF000000"/>
        <rFont val="Times New Roman"/>
        <family val="1"/>
      </rPr>
      <t xml:space="preserve">  </t>
    </r>
    <r>
      <rPr>
        <sz val="11"/>
        <color rgb="FF000000"/>
        <rFont val="Aptos"/>
        <family val="2"/>
      </rPr>
      <t>Basis for including in the database</t>
    </r>
  </si>
  <si>
    <t>This adaptation finance instruments database has 40 fields for each of 162 case studies.</t>
  </si>
  <si>
    <t>The filters in row 2 are powerful tools for selecting subgroups such as by instrument type, physical risk, country credit rating, and/or funder.</t>
  </si>
  <si>
    <t>This version of the database was last updated on September 5, 2025.</t>
  </si>
  <si>
    <t>World Bank / GFDRR: Trust-fund administration, project appraisal, and management
Donor Governments: Provide grant funding and strategic guidance
Germany (BMZ), UK (DFID), with broader InsuResilience Global Partnership support: Donors
National Governments: Design and implement financed instruments
Implementing Partners (e.g., UN, MDBs): Co-implement and manage tailored solutions
Private Sector / Insurers: Engage in product design, market solutions, and public-private risk 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</si>
</sst>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uot;* #,##0.00_);_(&quot;£&quot;* \(#,##0.00\);_(&quot;£&quot;* &quot;-&quot;??_);_(@_)"/>
    <numFmt numFmtId="165" formatCode="[$$-409]#,##0.00"/>
  </numFmts>
  <fonts count="22">
    <font>
      <sz val="11"/>
      <color theme="1"/>
      <name val="Aptos Narrow"/>
      <family val="2"/>
      <scheme val="minor"/>
    </font>
    <font>
      <b/>
      <sz val="11"/>
      <color theme="0"/>
      <name val="Aptos Narrow"/>
      <family val="2"/>
      <scheme val="minor"/>
    </font>
    <font>
      <b/>
      <sz val="11"/>
      <color theme="1"/>
      <name val="Aptos Narrow"/>
      <family val="2"/>
      <scheme val="minor"/>
    </font>
    <font>
      <sz val="11"/>
      <color theme="1"/>
      <name val="Aptos"/>
      <family val="2"/>
    </font>
    <font>
      <b/>
      <sz val="11"/>
      <color theme="3" tint="0.249977111117893"/>
      <name val="Aptos"/>
      <family val="2"/>
    </font>
    <font>
      <u/>
      <sz val="11"/>
      <color theme="10"/>
      <name val="Aptos Narrow"/>
      <family val="2"/>
      <scheme val="minor"/>
    </font>
    <font>
      <b/>
      <sz val="10"/>
      <color theme="0"/>
      <name val="Calibri"/>
      <family val="2"/>
    </font>
    <font>
      <sz val="10"/>
      <color theme="1"/>
      <name val="Calibri"/>
      <family val="2"/>
    </font>
    <font>
      <sz val="10"/>
      <color rgb="FF000000"/>
      <name val="Calibri"/>
      <family val="2"/>
    </font>
    <font>
      <u/>
      <sz val="10"/>
      <color theme="10"/>
      <name val="Calibri"/>
      <family val="2"/>
    </font>
    <font>
      <sz val="11"/>
      <color theme="1"/>
      <name val="Calibri"/>
      <family val="2"/>
    </font>
    <font>
      <u/>
      <sz val="10"/>
      <color theme="10"/>
      <name val="Aptos Narrow"/>
      <family val="2"/>
      <scheme val="minor"/>
    </font>
    <font>
      <b/>
      <sz val="10"/>
      <color theme="1"/>
      <name val="Calibri"/>
      <family val="2"/>
    </font>
    <font>
      <sz val="8"/>
      <name val="Aptos Narrow"/>
      <family val="2"/>
      <scheme val="minor"/>
    </font>
    <font>
      <b/>
      <sz val="11"/>
      <color theme="0"/>
      <name val="Calibri"/>
      <family val="2"/>
    </font>
    <font>
      <sz val="11"/>
      <color theme="0"/>
      <name val="Calibri"/>
      <family val="2"/>
    </font>
    <font>
      <sz val="11"/>
      <color theme="1"/>
      <name val="Aptos Narrow"/>
      <family val="2"/>
      <scheme val="minor"/>
    </font>
    <font>
      <sz val="7"/>
      <color theme="1"/>
      <name val="Times New Roman"/>
      <family val="1"/>
    </font>
    <font>
      <sz val="11"/>
      <color theme="1"/>
      <name val="Aptos"/>
      <family val="2"/>
      <charset val="1"/>
    </font>
    <font>
      <sz val="11"/>
      <color rgb="FF000000"/>
      <name val="Aptos"/>
      <family val="2"/>
    </font>
    <font>
      <sz val="7"/>
      <color rgb="FF000000"/>
      <name val="Times New Roman"/>
      <family val="1"/>
    </font>
    <font>
      <b/>
      <sz val="11"/>
      <color theme="1"/>
      <name val="Aptos"/>
      <family val="2"/>
    </font>
  </fonts>
  <fills count="9">
    <fill>
      <patternFill patternType="none"/>
    </fill>
    <fill>
      <patternFill patternType="gray125"/>
    </fill>
    <fill>
      <patternFill patternType="solid">
        <fgColor theme="1" tint="4.9989318521683403E-2"/>
        <bgColor indexed="64"/>
      </patternFill>
    </fill>
    <fill>
      <patternFill patternType="solid">
        <fgColor theme="0" tint="-4.9989318521683403E-2"/>
        <bgColor indexed="64"/>
      </patternFill>
    </fill>
    <fill>
      <patternFill patternType="solid">
        <fgColor theme="2" tint="-9.9978637043366805E-2"/>
        <bgColor indexed="64"/>
      </patternFill>
    </fill>
    <fill>
      <patternFill patternType="solid">
        <fgColor theme="9" tint="-0.499984740745262"/>
        <bgColor indexed="64"/>
      </patternFill>
    </fill>
    <fill>
      <patternFill patternType="solid">
        <fgColor theme="9" tint="0.79998168889431442"/>
        <bgColor indexed="64"/>
      </patternFill>
    </fill>
    <fill>
      <patternFill patternType="solid">
        <fgColor theme="1"/>
        <bgColor indexed="64"/>
      </patternFill>
    </fill>
    <fill>
      <patternFill patternType="solid">
        <fgColor theme="5" tint="0.79998168889431442"/>
        <bgColor indexed="64"/>
      </patternFill>
    </fill>
  </fills>
  <borders count="2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theme="4" tint="0.39997558519241921"/>
      </top>
      <bottom style="thin">
        <color theme="4" tint="0.39997558519241921"/>
      </bottom>
      <diagonal/>
    </border>
    <border>
      <left/>
      <right style="thin">
        <color rgb="FF000000"/>
      </right>
      <top style="thin">
        <color theme="4" tint="0.39997558519241921"/>
      </top>
      <bottom style="thin">
        <color theme="4" tint="0.39997558519241921"/>
      </bottom>
      <diagonal/>
    </border>
    <border>
      <left style="thin">
        <color theme="4" tint="0.39997558519241921"/>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style="thin">
        <color indexed="64"/>
      </left>
      <right/>
      <top/>
      <bottom/>
      <diagonal/>
    </border>
  </borders>
  <cellStyleXfs count="3">
    <xf numFmtId="0" fontId="0" fillId="0" borderId="0"/>
    <xf numFmtId="0" fontId="5" fillId="0" borderId="0" applyNumberFormat="0" applyFill="0" applyBorder="0" applyAlignment="0" applyProtection="0"/>
    <xf numFmtId="164" fontId="16" fillId="0" borderId="0" applyFont="0" applyFill="0" applyBorder="0" applyAlignment="0" applyProtection="0"/>
  </cellStyleXfs>
  <cellXfs count="106">
    <xf numFmtId="0" fontId="0" fillId="0" borderId="0" xfId="0"/>
    <xf numFmtId="0" fontId="0" fillId="0" borderId="0" xfId="0" applyAlignment="1">
      <alignment wrapText="1"/>
    </xf>
    <xf numFmtId="0" fontId="0" fillId="0" borderId="6" xfId="0" applyBorder="1"/>
    <xf numFmtId="0" fontId="0" fillId="0" borderId="2" xfId="0" applyBorder="1" applyAlignment="1">
      <alignment wrapText="1"/>
    </xf>
    <xf numFmtId="0" fontId="3" fillId="3" borderId="2" xfId="0" applyFont="1" applyFill="1" applyBorder="1" applyAlignment="1">
      <alignment horizontal="left" vertical="top" wrapText="1"/>
    </xf>
    <xf numFmtId="0" fontId="3" fillId="3" borderId="5" xfId="0" applyFont="1" applyFill="1" applyBorder="1" applyAlignment="1">
      <alignment horizontal="left" vertical="top" wrapText="1"/>
    </xf>
    <xf numFmtId="0" fontId="4" fillId="0" borderId="0" xfId="0" applyFont="1" applyAlignment="1">
      <alignment horizontal="left" vertical="center" wrapText="1"/>
    </xf>
    <xf numFmtId="0" fontId="2" fillId="0" borderId="0" xfId="0" applyFont="1"/>
    <xf numFmtId="0" fontId="0" fillId="0" borderId="0" xfId="0" applyAlignment="1">
      <alignment horizontal="center"/>
    </xf>
    <xf numFmtId="0" fontId="2" fillId="0" borderId="7" xfId="0" applyFont="1" applyBorder="1"/>
    <xf numFmtId="0" fontId="0" fillId="0" borderId="10" xfId="0" applyBorder="1"/>
    <xf numFmtId="0" fontId="0" fillId="0" borderId="12" xfId="0" applyBorder="1"/>
    <xf numFmtId="0" fontId="0" fillId="0" borderId="14" xfId="0" applyBorder="1"/>
    <xf numFmtId="0" fontId="2" fillId="0" borderId="0" xfId="0" applyFont="1" applyAlignment="1">
      <alignment horizontal="center" vertical="center"/>
    </xf>
    <xf numFmtId="0" fontId="0" fillId="0" borderId="11"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2" fillId="0" borderId="8" xfId="0" applyFont="1" applyBorder="1" applyAlignment="1">
      <alignment horizontal="center"/>
    </xf>
    <xf numFmtId="0" fontId="2" fillId="0" borderId="9" xfId="0" applyFont="1" applyBorder="1" applyAlignment="1">
      <alignment horizontal="center"/>
    </xf>
    <xf numFmtId="0" fontId="0" fillId="0" borderId="7" xfId="0" applyBorder="1" applyAlignment="1">
      <alignment horizontal="center"/>
    </xf>
    <xf numFmtId="0" fontId="0" fillId="0" borderId="9" xfId="0" applyBorder="1"/>
    <xf numFmtId="0" fontId="0" fillId="0" borderId="12" xfId="0" applyBorder="1" applyAlignment="1">
      <alignment horizontal="center"/>
    </xf>
    <xf numFmtId="0" fontId="6" fillId="0" borderId="0" xfId="0" applyFont="1" applyAlignment="1">
      <alignment vertical="top" wrapText="1"/>
    </xf>
    <xf numFmtId="0" fontId="7" fillId="0" borderId="0" xfId="0" applyFont="1" applyAlignment="1">
      <alignment vertical="top" wrapText="1"/>
    </xf>
    <xf numFmtId="0" fontId="7" fillId="0" borderId="0" xfId="0" applyFont="1" applyAlignment="1">
      <alignment horizontal="left" vertical="top" wrapText="1"/>
    </xf>
    <xf numFmtId="0" fontId="8" fillId="0" borderId="0" xfId="0" applyFont="1" applyAlignment="1">
      <alignment horizontal="left" vertical="top" wrapText="1"/>
    </xf>
    <xf numFmtId="0" fontId="8" fillId="0" borderId="0" xfId="0" applyFont="1" applyAlignment="1">
      <alignment vertical="top" wrapText="1"/>
    </xf>
    <xf numFmtId="0" fontId="7" fillId="0" borderId="0" xfId="0" applyFont="1" applyAlignment="1">
      <alignment horizontal="center" vertical="top" wrapText="1"/>
    </xf>
    <xf numFmtId="0" fontId="7" fillId="0" borderId="11" xfId="0" applyFont="1" applyBorder="1" applyAlignment="1">
      <alignment horizontal="center" vertical="top" wrapText="1"/>
    </xf>
    <xf numFmtId="0" fontId="7" fillId="0" borderId="0" xfId="0" applyFont="1" applyAlignment="1">
      <alignment wrapText="1"/>
    </xf>
    <xf numFmtId="0" fontId="7" fillId="0" borderId="0" xfId="0" applyFont="1" applyAlignment="1">
      <alignment horizontal="center" vertical="top"/>
    </xf>
    <xf numFmtId="0" fontId="3" fillId="4" borderId="2" xfId="0" applyFont="1" applyFill="1" applyBorder="1" applyAlignment="1">
      <alignment horizontal="center" vertical="center" wrapText="1"/>
    </xf>
    <xf numFmtId="0" fontId="3" fillId="0" borderId="2" xfId="0" applyFont="1" applyBorder="1" applyAlignment="1">
      <alignment horizontal="left"/>
    </xf>
    <xf numFmtId="0" fontId="3" fillId="0" borderId="2" xfId="0" applyFont="1" applyBorder="1" applyAlignment="1">
      <alignment horizontal="left" wrapText="1"/>
    </xf>
    <xf numFmtId="0" fontId="3" fillId="0" borderId="4" xfId="0" applyFont="1" applyBorder="1" applyAlignment="1">
      <alignment horizontal="left"/>
    </xf>
    <xf numFmtId="0" fontId="7" fillId="0" borderId="13" xfId="0" applyFont="1" applyBorder="1" applyAlignment="1">
      <alignment vertical="top" wrapText="1"/>
    </xf>
    <xf numFmtId="0" fontId="7" fillId="0" borderId="10" xfId="0" applyFont="1" applyBorder="1" applyAlignment="1">
      <alignment horizontal="center" vertical="top" wrapText="1"/>
    </xf>
    <xf numFmtId="0" fontId="7" fillId="0" borderId="17" xfId="0" applyFont="1" applyBorder="1" applyAlignment="1">
      <alignment vertical="top" wrapText="1"/>
    </xf>
    <xf numFmtId="0" fontId="7" fillId="0" borderId="15" xfId="0" applyFont="1" applyBorder="1" applyAlignment="1">
      <alignment vertical="top" wrapText="1"/>
    </xf>
    <xf numFmtId="0" fontId="7" fillId="0" borderId="15" xfId="0" applyFont="1" applyBorder="1" applyAlignment="1">
      <alignment horizontal="center" vertical="top" wrapText="1"/>
    </xf>
    <xf numFmtId="0" fontId="7" fillId="0" borderId="19" xfId="0" applyFont="1" applyBorder="1" applyAlignment="1">
      <alignment horizontal="center" vertical="top" wrapText="1"/>
    </xf>
    <xf numFmtId="0" fontId="8" fillId="0" borderId="0" xfId="0" applyFont="1" applyAlignment="1">
      <alignment horizontal="center" vertical="top" wrapText="1"/>
    </xf>
    <xf numFmtId="0" fontId="8" fillId="0" borderId="11" xfId="0" applyFont="1" applyBorder="1" applyAlignment="1">
      <alignment horizontal="center" vertical="top" wrapText="1"/>
    </xf>
    <xf numFmtId="0" fontId="7" fillId="0" borderId="3" xfId="0" applyFont="1" applyBorder="1" applyAlignment="1">
      <alignment horizontal="center" vertical="top" wrapText="1"/>
    </xf>
    <xf numFmtId="0" fontId="7" fillId="0" borderId="16" xfId="0" applyFont="1" applyBorder="1" applyAlignment="1">
      <alignment horizontal="center" vertical="top" wrapText="1"/>
    </xf>
    <xf numFmtId="0" fontId="8" fillId="0" borderId="10" xfId="0" applyFont="1" applyBorder="1" applyAlignment="1">
      <alignment horizontal="center" vertical="top" wrapText="1"/>
    </xf>
    <xf numFmtId="0" fontId="12" fillId="0" borderId="0" xfId="0" applyFont="1" applyAlignment="1">
      <alignment horizontal="center" vertical="top" wrapText="1"/>
    </xf>
    <xf numFmtId="0" fontId="12" fillId="0" borderId="15" xfId="0" applyFont="1" applyBorder="1" applyAlignment="1">
      <alignment horizontal="center" vertical="top" wrapText="1"/>
    </xf>
    <xf numFmtId="0" fontId="11" fillId="0" borderId="0" xfId="1" applyFont="1" applyAlignment="1">
      <alignment horizontal="left" vertical="top" wrapText="1"/>
    </xf>
    <xf numFmtId="0" fontId="9" fillId="0" borderId="0" xfId="1" applyFont="1" applyAlignment="1">
      <alignment horizontal="left" vertical="top" wrapText="1"/>
    </xf>
    <xf numFmtId="0" fontId="9" fillId="0" borderId="0" xfId="1" applyFont="1" applyBorder="1" applyAlignment="1">
      <alignment horizontal="left" vertical="top" wrapText="1"/>
    </xf>
    <xf numFmtId="0" fontId="5" fillId="0" borderId="0" xfId="1" applyAlignment="1">
      <alignment horizontal="left" vertical="top" wrapText="1"/>
    </xf>
    <xf numFmtId="0" fontId="11" fillId="0" borderId="0" xfId="1" applyFont="1" applyBorder="1" applyAlignment="1">
      <alignment horizontal="left" vertical="top" wrapText="1"/>
    </xf>
    <xf numFmtId="0" fontId="5" fillId="0" borderId="15" xfId="1" applyFill="1" applyBorder="1" applyAlignment="1">
      <alignment horizontal="left" vertical="top" wrapText="1"/>
    </xf>
    <xf numFmtId="0" fontId="11" fillId="0" borderId="0" xfId="1" applyFont="1" applyFill="1" applyAlignment="1">
      <alignment horizontal="left" vertical="top" wrapText="1"/>
    </xf>
    <xf numFmtId="0" fontId="15" fillId="5" borderId="0" xfId="0" applyFont="1" applyFill="1" applyAlignment="1">
      <alignment horizontal="center" vertical="top" wrapText="1"/>
    </xf>
    <xf numFmtId="0" fontId="14" fillId="7" borderId="11" xfId="0" applyFont="1" applyFill="1" applyBorder="1" applyAlignment="1">
      <alignment horizontal="center" vertical="top" wrapText="1"/>
    </xf>
    <xf numFmtId="0" fontId="7" fillId="0" borderId="11" xfId="0" applyFont="1" applyBorder="1" applyAlignment="1">
      <alignment horizontal="center" vertical="top"/>
    </xf>
    <xf numFmtId="0" fontId="12" fillId="6" borderId="0" xfId="0" applyFont="1" applyFill="1" applyAlignment="1">
      <alignment horizontal="center" vertical="top" wrapText="1"/>
    </xf>
    <xf numFmtId="0" fontId="12" fillId="6" borderId="0" xfId="0" quotePrefix="1" applyFont="1" applyFill="1" applyAlignment="1">
      <alignment horizontal="center" vertical="top" wrapText="1"/>
    </xf>
    <xf numFmtId="0" fontId="14" fillId="5" borderId="0" xfId="0" applyFont="1" applyFill="1" applyAlignment="1">
      <alignment vertical="top" wrapText="1"/>
    </xf>
    <xf numFmtId="0" fontId="14" fillId="5" borderId="0" xfId="0" applyFont="1" applyFill="1" applyAlignment="1">
      <alignment horizontal="left" vertical="top" wrapText="1"/>
    </xf>
    <xf numFmtId="0" fontId="14" fillId="5" borderId="0" xfId="0" applyFont="1" applyFill="1" applyAlignment="1">
      <alignment horizontal="center" vertical="top" wrapText="1"/>
    </xf>
    <xf numFmtId="0" fontId="14" fillId="5" borderId="11" xfId="0" applyFont="1" applyFill="1" applyBorder="1" applyAlignment="1">
      <alignment horizontal="center" vertical="top" wrapText="1"/>
    </xf>
    <xf numFmtId="0" fontId="8" fillId="0" borderId="0" xfId="0" applyFont="1" applyAlignment="1">
      <alignment vertical="top"/>
    </xf>
    <xf numFmtId="0" fontId="8" fillId="0" borderId="0" xfId="0" applyFont="1" applyAlignment="1">
      <alignment horizontal="center" vertical="top"/>
    </xf>
    <xf numFmtId="0" fontId="14" fillId="7" borderId="0" xfId="0" applyFont="1" applyFill="1" applyAlignment="1">
      <alignment vertical="top" wrapText="1"/>
    </xf>
    <xf numFmtId="165" fontId="7" fillId="0" borderId="0" xfId="0" applyNumberFormat="1" applyFont="1" applyAlignment="1">
      <alignment horizontal="center" vertical="top" wrapText="1"/>
    </xf>
    <xf numFmtId="165" fontId="7" fillId="0" borderId="0" xfId="0" applyNumberFormat="1" applyFont="1" applyAlignment="1">
      <alignment horizontal="left" vertical="top" wrapText="1"/>
    </xf>
    <xf numFmtId="0" fontId="11" fillId="0" borderId="0" xfId="0" applyFont="1" applyAlignment="1">
      <alignment horizontal="left" vertical="top" wrapText="1"/>
    </xf>
    <xf numFmtId="165" fontId="7" fillId="0" borderId="15" xfId="0" applyNumberFormat="1" applyFont="1" applyBorder="1" applyAlignment="1">
      <alignment horizontal="center" vertical="top" wrapText="1"/>
    </xf>
    <xf numFmtId="0" fontId="8" fillId="0" borderId="17" xfId="0" applyFont="1" applyBorder="1" applyAlignment="1">
      <alignment horizontal="left" vertical="top" wrapText="1"/>
    </xf>
    <xf numFmtId="0" fontId="8" fillId="0" borderId="15" xfId="0" applyFont="1" applyBorder="1" applyAlignment="1">
      <alignment horizontal="center" vertical="top"/>
    </xf>
    <xf numFmtId="0" fontId="9" fillId="0" borderId="15" xfId="1" applyFont="1" applyBorder="1" applyAlignment="1">
      <alignment horizontal="left" vertical="top" wrapText="1"/>
    </xf>
    <xf numFmtId="0" fontId="5" fillId="0" borderId="0" xfId="1" applyFill="1" applyBorder="1" applyAlignment="1">
      <alignment horizontal="left" vertical="top" wrapText="1"/>
    </xf>
    <xf numFmtId="0" fontId="11" fillId="0" borderId="15" xfId="1" applyFont="1" applyBorder="1" applyAlignment="1">
      <alignment horizontal="left" vertical="top" wrapText="1"/>
    </xf>
    <xf numFmtId="0" fontId="5" fillId="0" borderId="0" xfId="1" applyBorder="1" applyAlignment="1">
      <alignment horizontal="left" vertical="top" wrapText="1"/>
    </xf>
    <xf numFmtId="0" fontId="5" fillId="0" borderId="18" xfId="1" applyBorder="1" applyAlignment="1">
      <alignment horizontal="left" vertical="top" wrapText="1"/>
    </xf>
    <xf numFmtId="0" fontId="11" fillId="0" borderId="0" xfId="1" applyFont="1" applyFill="1" applyBorder="1" applyAlignment="1">
      <alignment horizontal="left" vertical="top" wrapText="1"/>
    </xf>
    <xf numFmtId="0" fontId="11" fillId="0" borderId="18" xfId="1" applyFont="1" applyBorder="1" applyAlignment="1">
      <alignment horizontal="left" vertical="top" wrapText="1"/>
    </xf>
    <xf numFmtId="0" fontId="9" fillId="0" borderId="18" xfId="1" applyFont="1" applyBorder="1" applyAlignment="1">
      <alignment horizontal="left" vertical="top" wrapText="1"/>
    </xf>
    <xf numFmtId="165" fontId="7" fillId="0" borderId="0" xfId="2" applyNumberFormat="1" applyFont="1" applyAlignment="1">
      <alignment horizontal="center" vertical="top" wrapText="1"/>
    </xf>
    <xf numFmtId="0" fontId="8" fillId="6" borderId="0" xfId="0" applyFont="1" applyFill="1" applyAlignment="1">
      <alignment horizontal="left" vertical="top" wrapText="1"/>
    </xf>
    <xf numFmtId="0" fontId="7" fillId="6" borderId="0" xfId="0" applyFont="1" applyFill="1" applyAlignment="1">
      <alignment vertical="top" wrapText="1"/>
    </xf>
    <xf numFmtId="0" fontId="7" fillId="6" borderId="17" xfId="0" applyFont="1" applyFill="1" applyBorder="1" applyAlignment="1">
      <alignment vertical="top" wrapText="1"/>
    </xf>
    <xf numFmtId="0" fontId="7" fillId="0" borderId="0" xfId="0" applyFont="1" applyAlignment="1">
      <alignment horizontal="right" vertical="top" wrapText="1"/>
    </xf>
    <xf numFmtId="0" fontId="3" fillId="0" borderId="0" xfId="0" applyFont="1"/>
    <xf numFmtId="0" fontId="19" fillId="0" borderId="0" xfId="0" applyFont="1"/>
    <xf numFmtId="0" fontId="21" fillId="0" borderId="0" xfId="0" applyFont="1"/>
    <xf numFmtId="0" fontId="8" fillId="6" borderId="0" xfId="0" applyFont="1" applyFill="1" applyAlignment="1">
      <alignment vertical="top"/>
    </xf>
    <xf numFmtId="0" fontId="8" fillId="6" borderId="17" xfId="0" applyFont="1" applyFill="1" applyBorder="1" applyAlignment="1">
      <alignment vertical="top"/>
    </xf>
    <xf numFmtId="0" fontId="2" fillId="8" borderId="0" xfId="0" applyFont="1" applyFill="1"/>
    <xf numFmtId="0" fontId="0" fillId="8" borderId="0" xfId="0" applyFill="1"/>
    <xf numFmtId="0" fontId="1" fillId="2" borderId="1" xfId="0" applyFont="1" applyFill="1" applyBorder="1" applyAlignment="1">
      <alignment horizontal="center"/>
    </xf>
    <xf numFmtId="0" fontId="1" fillId="2" borderId="3" xfId="0" applyFont="1" applyFill="1" applyBorder="1" applyAlignment="1">
      <alignment horizontal="center" vertical="center" textRotation="90"/>
    </xf>
    <xf numFmtId="0" fontId="2" fillId="0" borderId="2" xfId="0" applyFont="1" applyBorder="1" applyAlignment="1">
      <alignment horizontal="center" wrapText="1"/>
    </xf>
    <xf numFmtId="0" fontId="14" fillId="7" borderId="0" xfId="0" quotePrefix="1" applyFont="1" applyFill="1" applyAlignment="1">
      <alignment horizontal="center" vertical="top" wrapText="1"/>
    </xf>
    <xf numFmtId="0" fontId="10" fillId="7" borderId="0" xfId="0" applyFont="1" applyFill="1" applyAlignment="1">
      <alignment horizontal="center" vertical="top" wrapText="1"/>
    </xf>
    <xf numFmtId="0" fontId="10" fillId="7" borderId="11" xfId="0" applyFont="1" applyFill="1" applyBorder="1" applyAlignment="1">
      <alignment horizontal="center" vertical="top" wrapText="1"/>
    </xf>
    <xf numFmtId="0" fontId="14" fillId="7" borderId="10" xfId="0" quotePrefix="1" applyFont="1" applyFill="1" applyBorder="1" applyAlignment="1">
      <alignment horizontal="center" vertical="top" wrapText="1"/>
    </xf>
    <xf numFmtId="0" fontId="14" fillId="7" borderId="0" xfId="0" applyFont="1" applyFill="1" applyAlignment="1">
      <alignment horizontal="center" vertical="top" wrapText="1"/>
    </xf>
    <xf numFmtId="0" fontId="14" fillId="7" borderId="11" xfId="0" applyFont="1" applyFill="1" applyBorder="1" applyAlignment="1">
      <alignment horizontal="center" vertical="top" wrapText="1"/>
    </xf>
    <xf numFmtId="0" fontId="6" fillId="7" borderId="10" xfId="0" quotePrefix="1" applyFont="1" applyFill="1" applyBorder="1" applyAlignment="1">
      <alignment horizontal="center" vertical="top" wrapText="1"/>
    </xf>
    <xf numFmtId="0" fontId="6" fillId="7" borderId="0" xfId="0" applyFont="1" applyFill="1" applyAlignment="1">
      <alignment horizontal="center" vertical="top" wrapText="1"/>
    </xf>
    <xf numFmtId="0" fontId="6" fillId="7" borderId="11" xfId="0" applyFont="1" applyFill="1" applyBorder="1" applyAlignment="1">
      <alignment horizontal="center" vertical="top" wrapText="1"/>
    </xf>
    <xf numFmtId="0" fontId="0" fillId="0" borderId="0" xfId="0" applyAlignment="1">
      <alignment horizontal="center"/>
    </xf>
  </cellXfs>
  <cellStyles count="3">
    <cellStyle name="Currency" xfId="2" builtinId="4"/>
    <cellStyle name="Hyperlink" xfId="1" builtinId="8"/>
    <cellStyle name="Normal" xfId="0" builtinId="0"/>
  </cellStyles>
  <dxfs count="76">
    <dxf>
      <font>
        <b val="0"/>
        <i val="0"/>
        <strike val="0"/>
        <condense val="0"/>
        <extend val="0"/>
        <outline val="0"/>
        <shadow val="0"/>
        <u/>
        <vertAlign val="baseline"/>
        <sz val="10"/>
        <color theme="10"/>
        <name val="Aptos Narrow"/>
        <family val="2"/>
        <scheme val="minor"/>
      </font>
      <alignment horizontal="left"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right"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general"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general"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numFmt numFmtId="165" formatCode="[$$-409]#,##0.00"/>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general"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border diagonalUp="0" diagonalDown="0" outline="0">
        <left style="thin">
          <color rgb="FF000000"/>
        </left>
        <right/>
        <top/>
        <bottom/>
      </border>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border diagonalUp="0" diagonalDown="0" outline="0">
        <left/>
        <right style="thin">
          <color rgb="FF000000"/>
        </right>
        <top/>
        <bottom/>
      </border>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border diagonalUp="0" diagonalDown="0" outline="0">
        <left/>
        <right style="thin">
          <color rgb="FF000000"/>
        </right>
        <top/>
        <bottom/>
      </border>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border diagonalUp="0" diagonalDown="0" outline="0">
        <left/>
        <right style="thin">
          <color rgb="FF000000"/>
        </right>
        <top/>
        <bottom/>
      </border>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border diagonalUp="0" diagonalDown="0" outline="0">
        <left/>
        <right style="thin">
          <color rgb="FF000000"/>
        </right>
        <top/>
        <bottom/>
      </border>
    </dxf>
    <dxf>
      <font>
        <b val="0"/>
        <i val="0"/>
        <strike val="0"/>
        <condense val="0"/>
        <extend val="0"/>
        <outline val="0"/>
        <shadow val="0"/>
        <u val="none"/>
        <vertAlign val="baseline"/>
        <sz val="10"/>
        <color theme="1"/>
        <name val="Calibri"/>
        <family val="2"/>
        <scheme val="none"/>
      </font>
      <alignment horizontal="general"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general" vertical="top" textRotation="0" wrapText="1" indent="0" justifyLastLine="0" shrinkToFit="0" readingOrder="0"/>
    </dxf>
    <dxf>
      <font>
        <b/>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sz val="10"/>
      </font>
      <alignment horizontal="left"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general"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general"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general"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general"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border>
        <left style="thin">
          <color rgb="FF000000"/>
        </left>
      </border>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border>
        <right style="thin">
          <color rgb="FF000000"/>
        </right>
      </border>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border>
        <right style="thin">
          <color rgb="FF000000"/>
        </right>
      </border>
    </dxf>
    <dxf>
      <font>
        <b val="0"/>
        <i val="0"/>
        <strike val="0"/>
        <condense val="0"/>
        <extend val="0"/>
        <outline val="0"/>
        <shadow val="0"/>
        <u val="none"/>
        <vertAlign val="baseline"/>
        <sz val="10"/>
        <color theme="1"/>
        <name val="Calibri"/>
        <family val="2"/>
        <scheme val="none"/>
      </font>
      <fill>
        <patternFill patternType="none">
          <fgColor indexed="64"/>
          <bgColor auto="1"/>
        </patternFill>
      </fill>
      <alignment horizontal="center" vertical="top" textRotation="0" wrapText="1" indent="0" justifyLastLine="0" shrinkToFit="0" readingOrder="0"/>
      <border diagonalUp="0" diagonalDown="0">
        <left/>
        <right style="thin">
          <color rgb="FF000000"/>
        </right>
        <top/>
        <bottom/>
      </border>
    </dxf>
    <dxf>
      <font>
        <b val="0"/>
        <i val="0"/>
        <strike val="0"/>
        <condense val="0"/>
        <extend val="0"/>
        <outline val="0"/>
        <shadow val="0"/>
        <u val="none"/>
        <vertAlign val="baseline"/>
        <sz val="10"/>
        <color theme="1"/>
        <name val="Calibri"/>
        <family val="2"/>
        <scheme val="none"/>
      </font>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general"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general" vertical="top" textRotation="0" wrapText="1" indent="0" justifyLastLine="0" shrinkToFit="0" readingOrder="0"/>
    </dxf>
    <dxf>
      <font>
        <b/>
        <i val="0"/>
        <strike val="0"/>
        <condense val="0"/>
        <extend val="0"/>
        <outline val="0"/>
        <shadow val="0"/>
        <u val="none"/>
        <vertAlign val="baseline"/>
        <sz val="10"/>
        <color theme="1"/>
        <name val="Calibri"/>
        <family val="2"/>
        <scheme val="none"/>
      </font>
      <alignment horizontal="center" vertical="top" textRotation="0" wrapText="1" indent="0" justifyLastLine="0" shrinkToFit="0" readingOrder="0"/>
    </dxf>
    <dxf>
      <font>
        <b val="0"/>
        <i val="0"/>
        <strike val="0"/>
        <condense val="0"/>
        <extend val="0"/>
        <outline val="0"/>
        <shadow val="0"/>
        <u val="none"/>
        <vertAlign val="baseline"/>
        <sz val="10"/>
        <color theme="1"/>
        <name val="Calibri"/>
        <family val="2"/>
        <scheme val="none"/>
      </font>
      <alignment horizontal="general" vertical="top" textRotation="0" wrapText="1" indent="0" justifyLastLine="0" shrinkToFit="0" readingOrder="0"/>
    </dxf>
    <dxf>
      <font>
        <b/>
        <i val="0"/>
        <strike val="0"/>
        <condense val="0"/>
        <extend val="0"/>
        <outline val="0"/>
        <shadow val="0"/>
        <u val="none"/>
        <vertAlign val="baseline"/>
        <sz val="11"/>
        <color theme="0"/>
        <name val="Calibri"/>
        <family val="2"/>
        <scheme val="none"/>
      </font>
      <fill>
        <patternFill patternType="solid">
          <fgColor indexed="64"/>
          <bgColor theme="9" tint="-0.499984740745262"/>
        </patternFill>
      </fill>
      <alignment horizontal="general" vertical="top"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ocumenttasks/documenttask1.xml><?xml version="1.0" encoding="utf-8"?>
<Tasks xmlns="http://schemas.microsoft.com/office/tasks/2019/documenttasks">
  <Task id="{33AD2835-B6DE-4108-BC61-97FB09A6E9D7}">
    <Anchor>
      <Comment id="{7E89FE30-2B62-4D24-AE91-B3894A5B0CA7}"/>
    </Anchor>
    <History>
      <Event time="2025-05-30T18:55:48.95" id="{67AEBF4E-5B22-48D6-B8FA-3364C5F0EB6E}">
        <Attribution userId="S::bradley.kratzer@wri.org::c630aae8-b542-43d2-88bd-2eb5dc7b3853" userName="Bradley Kratzer" userProvider="AD"/>
        <Anchor>
          <Comment id="{7E89FE30-2B62-4D24-AE91-B3894A5B0CA7}"/>
        </Anchor>
        <Create/>
      </Event>
      <Event time="2025-05-30T18:55:48.95" id="{420B3B25-4B9C-45F4-839F-80AE2FF8A45F}">
        <Attribution userId="S::bradley.kratzer@wri.org::c630aae8-b542-43d2-88bd-2eb5dc7b3853" userName="Bradley Kratzer" userProvider="AD"/>
        <Anchor>
          <Comment id="{7E89FE30-2B62-4D24-AE91-B3894A5B0CA7}"/>
        </Anchor>
        <Assign userId="S::Aarushi.Aggarwal@wriconsultant.org::200dc7fb-68b1-4883-967f-2047d3436e74" userName="Aarushi Aggarwal" userProvider="AD"/>
      </Event>
      <Event time="2025-05-30T18:55:48.95" id="{7506AEA9-19BF-4B91-B6AA-7D373E234296}">
        <Attribution userId="S::bradley.kratzer@wri.org::c630aae8-b542-43d2-88bd-2eb5dc7b3853" userName="Bradley Kratzer" userProvider="AD"/>
        <Anchor>
          <Comment id="{7E89FE30-2B62-4D24-AE91-B3894A5B0CA7}"/>
        </Anchor>
        <SetTitle title="@Aarushi Aggarwal Idk if this is the best place for this info based on what we discussed"/>
      </Event>
      <Event time="2025-06-03T12:54:12.28" id="{6E13665E-F029-4437-95E5-E6B5204FE352}">
        <Attribution userId="S::Aarushi.Aggarwal@wriconsultant.org::200dc7fb-68b1-4883-967f-2047d3436e74" userName="Aarushi Aggarwal" userProvider="AD"/>
        <Progress percentComplete="100"/>
      </Event>
    </History>
  </Task>
  <Task id="{B3470154-5F7B-4D5E-A19C-20A96DB2165D}">
    <Anchor>
      <Comment id="{506F8EC3-7216-476A-BFF8-D44620806711}"/>
    </Anchor>
    <History>
      <Event time="2025-05-30T20:36:25.98" id="{473DA067-C7E7-42C0-A039-6C5B407081C7}">
        <Attribution userId="S::bradley.kratzer@wri.org::c630aae8-b542-43d2-88bd-2eb5dc7b3853" userName="Bradley Kratzer" userProvider="AD"/>
        <Anchor>
          <Comment id="{506F8EC3-7216-476A-BFF8-D44620806711}"/>
        </Anchor>
        <Create/>
      </Event>
      <Event time="2025-05-30T20:36:25.98" id="{57ADBF29-EF0E-42BE-9444-E54ECBDE7648}">
        <Attribution userId="S::bradley.kratzer@wri.org::c630aae8-b542-43d2-88bd-2eb5dc7b3853" userName="Bradley Kratzer" userProvider="AD"/>
        <Anchor>
          <Comment id="{506F8EC3-7216-476A-BFF8-D44620806711}"/>
        </Anchor>
        <Assign userId="S::Valerie.Laxton@wri.org::4ac55cad-294a-4084-a587-933dd5afe44b" userName="Valerie Laxton" userProvider="AD"/>
      </Event>
      <Event time="2025-05-30T20:36:25.98" id="{416D4C7A-7CA9-4707-A44A-131FE71F098F}">
        <Attribution userId="S::bradley.kratzer@wri.org::c630aae8-b542-43d2-88bd-2eb5dc7b3853" userName="Bradley Kratzer" userProvider="AD"/>
        <Anchor>
          <Comment id="{506F8EC3-7216-476A-BFF8-D44620806711}"/>
        </Anchor>
        <SetTitle title="@Valerie Laxton Is there an overarching name we could dub this?"/>
      </Event>
    </History>
  </Task>
  <Task id="{AFB2B172-936C-4669-9764-073D5DD57677}">
    <Anchor>
      <Comment id="{028914C2-0085-4D1D-94C8-E06782A6F9F5}"/>
    </Anchor>
    <History>
      <Event time="2025-06-02T16:57:50.71" id="{FBAB1D57-32B2-4DF0-A521-3D4DC21DE1E4}">
        <Attribution userId="S::bradley.kratzer@wri.org::c630aae8-b542-43d2-88bd-2eb5dc7b3853" userName="Bradley Kratzer" userProvider="AD"/>
        <Anchor>
          <Comment id="{028914C2-0085-4D1D-94C8-E06782A6F9F5}"/>
        </Anchor>
        <Create/>
      </Event>
      <Event time="2025-06-02T16:57:50.71" id="{D9948CC0-B08C-4D34-A50D-2DC165C53243}">
        <Attribution userId="S::bradley.kratzer@wri.org::c630aae8-b542-43d2-88bd-2eb5dc7b3853" userName="Bradley Kratzer" userProvider="AD"/>
        <Anchor>
          <Comment id="{028914C2-0085-4D1D-94C8-E06782A6F9F5}"/>
        </Anchor>
        <Assign userId="S::Aarushi.Aggarwal@wriconsultant.org::200dc7fb-68b1-4883-967f-2047d3436e74" userName="Aarushi Aggarwal" userProvider="AD"/>
      </Event>
      <Event time="2025-06-02T16:57:50.71" id="{4E53E1B4-F3F1-40BF-A1E5-CFA8B88BADBC}">
        <Attribution userId="S::bradley.kratzer@wri.org::c630aae8-b542-43d2-88bd-2eb5dc7b3853" userName="Bradley Kratzer" userProvider="AD"/>
        <Anchor>
          <Comment id="{028914C2-0085-4D1D-94C8-E06782A6F9F5}"/>
        </Anchor>
        <SetTitle title="@Aarushi Aggarwal This one doesn't reference a particular risk... think we should keep?"/>
      </Event>
    </History>
  </Task>
  <Task id="{F8EAC7B7-817A-438F-90FB-6DCD2D03B389}">
    <Anchor>
      <Comment id="{5E5EDFD8-138B-4839-9B66-64CF93677A54}"/>
    </Anchor>
    <History>
      <Event time="2025-05-30T20:28:53.79" id="{2529CAA4-916E-47FF-B5DD-E9EA2A912C6D}">
        <Attribution userId="S::bradley.kratzer@wri.org::c630aae8-b542-43d2-88bd-2eb5dc7b3853" userName="Bradley Kratzer" userProvider="AD"/>
        <Anchor>
          <Comment id="{5E5EDFD8-138B-4839-9B66-64CF93677A54}"/>
        </Anchor>
        <Create/>
      </Event>
      <Event time="2025-05-30T20:28:53.79" id="{F3F983F3-7698-46AD-B7F0-12AF105B8A45}">
        <Attribution userId="S::bradley.kratzer@wri.org::c630aae8-b542-43d2-88bd-2eb5dc7b3853" userName="Bradley Kratzer" userProvider="AD"/>
        <Anchor>
          <Comment id="{5E5EDFD8-138B-4839-9B66-64CF93677A54}"/>
        </Anchor>
        <Assign userId="S::Valerie.Laxton@wri.org::4ac55cad-294a-4084-a587-933dd5afe44b" userName="Valerie Laxton" userProvider="AD"/>
      </Event>
      <Event time="2025-05-30T20:28:53.79" id="{C395DFD0-67E7-4917-9B49-D8E6C465A173}">
        <Attribution userId="S::bradley.kratzer@wri.org::c630aae8-b542-43d2-88bd-2eb5dc7b3853" userName="Bradley Kratzer" userProvider="AD"/>
        <Anchor>
          <Comment id="{5E5EDFD8-138B-4839-9B66-64CF93677A54}"/>
        </Anchor>
        <SetTitle title="@Valerie Laxton could you add a bit more information to the description, and clarify the role of the two mentioned funds in the case study name?"/>
      </Event>
      <Event time="2025-06-02T12:17:35.16" id="{68592887-0179-401C-B138-785A43415865}">
        <Attribution userId="S::Valerie.Laxton@wri.org::4ac55cad-294a-4084-a587-933dd5afe44b" userName="Valerie Laxton" userProvider="AD"/>
        <Progress percentComplete="100"/>
      </Event>
      <Event time="2025-06-02T12:17:40.38" id="{E4BD167C-EF3B-4E09-965A-38D0F36DF44A}">
        <Attribution userId="S::Valerie.Laxton@wri.org::4ac55cad-294a-4084-a587-933dd5afe44b" userName="Valerie Laxton" userProvider="AD"/>
        <Progress percentComplete="0"/>
      </Event>
      <Event time="2025-06-02T12:17:54.11" id="{DAC962E5-91D5-40DA-870F-6E0C58755E9D}">
        <Attribution userId="S::Valerie.Laxton@wri.org::4ac55cad-294a-4084-a587-933dd5afe44b" userName="Valerie Laxton" userProvider="AD"/>
        <Progress percentComplete="100"/>
      </Event>
    </History>
  </Task>
  <Task id="{9D3381D8-C018-460A-BD32-568C028A4E30}">
    <Anchor>
      <Comment id="{D77AB348-3B7E-419E-A5BF-08500D59CAE1}"/>
    </Anchor>
    <History>
      <Event time="2025-05-30T18:45:51.06" id="{06456B2C-9A26-42EE-A158-D2AF96DC4426}">
        <Attribution userId="S::bradley.kratzer@wri.org::c630aae8-b542-43d2-88bd-2eb5dc7b3853" userName="Bradley Kratzer" userProvider="AD"/>
        <Anchor>
          <Comment id="{D77AB348-3B7E-419E-A5BF-08500D59CAE1}"/>
        </Anchor>
        <Create/>
      </Event>
      <Event time="2025-05-30T18:45:51.06" id="{F8749425-56CD-40B1-B9D4-C37FE4D2F827}">
        <Attribution userId="S::bradley.kratzer@wri.org::c630aae8-b542-43d2-88bd-2eb5dc7b3853" userName="Bradley Kratzer" userProvider="AD"/>
        <Anchor>
          <Comment id="{D77AB348-3B7E-419E-A5BF-08500D59CAE1}"/>
        </Anchor>
        <Assign userId="S::Valerie.Laxton@wri.org::4ac55cad-294a-4084-a587-933dd5afe44b" userName="Valerie Laxton" userProvider="AD"/>
      </Event>
      <Event time="2025-05-30T18:45:51.06" id="{9EC1F886-B008-4829-9164-65CB4D7E1288}">
        <Attribution userId="S::bradley.kratzer@wri.org::c630aae8-b542-43d2-88bd-2eb5dc7b3853" userName="Bradley Kratzer" userProvider="AD"/>
        <Anchor>
          <Comment id="{D77AB348-3B7E-419E-A5BF-08500D59CAE1}"/>
        </Anchor>
        <SetTitle title="@Valerie Laxton, can you clarify remaining organizational affils and clarify their roles"/>
      </Event>
    </History>
  </Task>
</Tasks>
</file>

<file path=xl/persons/person.xml><?xml version="1.0" encoding="utf-8"?>
<personList xmlns="http://schemas.microsoft.com/office/spreadsheetml/2018/threadedcomments" xmlns:x="http://schemas.openxmlformats.org/spreadsheetml/2006/main">
  <person displayName="Valerie Laxton" id="{5081FFE2-EFED-4956-8F55-C31EFE9C9D06}" userId="Valerie.Laxton@wri.org" providerId="PeoplePicker"/>
  <person displayName="Bradley Kratzer" id="{91264C55-F228-463F-A68D-F468DB05E0A8}" userId="Bradley.Kratzer@wri.org" providerId="PeoplePicker"/>
  <person displayName="Aarushi Aggarwal" id="{6013494E-7515-4BD6-A9CA-E2127DD4DDD8}" userId="Aarushi.Aggarwal@wriconsultant.org" providerId="PeoplePicker"/>
  <person displayName="Valerie Laxton" id="{2C94455F-F770-44C9-9C97-1F86F570DCCF}" userId="S::valerie.laxton@wri.org::4ac55cad-294a-4084-a587-933dd5afe44b" providerId="AD"/>
  <person displayName="Courtnae Bailey" id="{DD562025-FE89-42F2-BFCD-C3C0CDE52F63}" userId="S::Courtnae.Bailey@wri.org::86733b40-11f8-4671-9447-377c205acd84" providerId="AD"/>
  <person displayName="Bradley Kratzer" id="{8C781FBA-D003-4F7C-883C-C3FA9B46150C}" userId="S::bradley.kratzer@wri.org::c630aae8-b542-43d2-88bd-2eb5dc7b3853" providerId="AD"/>
  <person displayName="Aarushi Aggarwal" id="{4E216810-40B7-2843-9F04-843630F21CE6}" userId="S::Aarushi.Aggarwal@wriconsultant.org::200dc7fb-68b1-4883-967f-2047d3436e74" providerId="AD"/>
  <person displayName="Aarushi Aggarwal" id="{7C053A53-283A-4E25-9270-00FBD1B78025}" userId="S::aarushi.aggarwal@wriconsultant.org::200dc7fb-68b1-4883-967f-2047d3436e74"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7158431-1FC9-4776-B41D-E3B22C550153}" name="Table1" displayName="Table1" ref="A2:AK165" totalsRowCount="1" headerRowDxfId="75" dataDxfId="74">
  <autoFilter ref="A2:AK164" xr:uid="{E7158431-1FC9-4776-B41D-E3B22C550153}"/>
  <tableColumns count="37">
    <tableColumn id="2" xr3:uid="{4B93EED5-834F-409F-98A9-214C21DD7E00}" name="Case Name" dataDxfId="73" totalsRowDxfId="36"/>
    <tableColumn id="4" xr3:uid="{17201178-A59A-4B3A-A98D-80DAB1EAAD0E}" name="Description" dataDxfId="72" totalsRowDxfId="35"/>
    <tableColumn id="5" xr3:uid="{2D756368-474D-45A9-8775-EDCC7C5F4536}" name="Mobilization Year" dataDxfId="71" totalsRowDxfId="34"/>
    <tableColumn id="6" xr3:uid="{4C1E3EF9-6E8B-43ED-A2ED-842B2607A5BB}" name="Instrument type" dataDxfId="70" totalsRowDxfId="33"/>
    <tableColumn id="7" xr3:uid="{B3664CBA-D77F-4135-831C-D6E3661A399B}" name="Instrument Subtype" dataDxfId="69" totalsRowDxfId="32"/>
    <tableColumn id="8" xr3:uid="{6394CF28-3594-460D-A532-357E219C8774}" name="Risk reduction (RR) or risk management (RM)" dataDxfId="68" totalsRowDxfId="31"/>
    <tableColumn id="9" xr3:uid="{3D8F2B27-263F-4DF3-9736-FEA90E3B1EFD}" name="Drought" dataDxfId="67" totalsRowDxfId="30"/>
    <tableColumn id="10" xr3:uid="{2A515B58-F3E9-4635-891F-28528BFFA0BB}" name="Storms" dataDxfId="66" totalsRowDxfId="29"/>
    <tableColumn id="12" xr3:uid="{C21E22B1-CCAF-4B1C-82D0-F1DB0696D524}" name="Flood" dataDxfId="65" totalsRowDxfId="28"/>
    <tableColumn id="13" xr3:uid="{DABDE4E6-64F9-48B7-AEFA-4D0152060DDE}" name="Heat" dataDxfId="64" totalsRowDxfId="27"/>
    <tableColumn id="14" xr3:uid="{83E1B227-3FEF-4A45-A8EF-6AFDC4F100AE}" name="Land and ecosystem degradation" dataDxfId="63" totalsRowDxfId="26"/>
    <tableColumn id="15" xr3:uid="{7B85E833-2E67-461A-9B75-42C1B8B28BC1}" name="Resilience" dataDxfId="62" totalsRowDxfId="25"/>
    <tableColumn id="16" xr3:uid="{ABB4330D-CC1A-431E-927A-28DB0A4E5AE4}" name="Wildfire" dataDxfId="61" totalsRowDxfId="24"/>
    <tableColumn id="11" xr3:uid="{BF6224D8-6E25-4906-A2C0-40B591C440E7}" name="Address multiple risks" dataDxfId="60" totalsRowDxfId="23"/>
    <tableColumn id="17" xr3:uid="{653F81E0-23A9-421B-8997-8AB04A3AF9BD}" name="Agriculture" dataDxfId="59" totalsRowDxfId="22"/>
    <tableColumn id="18" xr3:uid="{D76B45C7-9025-40F5-8B17-B9FA2B808A1D}" name="Cities" dataDxfId="58" totalsRowDxfId="21"/>
    <tableColumn id="19" xr3:uid="{D0232976-DE53-4CFC-ABB8-14F2EEE98278}" name="Ecosystem Conservation" dataDxfId="57" totalsRowDxfId="20"/>
    <tableColumn id="20" xr3:uid="{68BB4C28-84E5-4FA3-9D1B-33E409E6BC02}" name="Energy" dataDxfId="56" totalsRowDxfId="19"/>
    <tableColumn id="21" xr3:uid="{15695235-899B-4B24-A368-BFDA7ABAE235}" name="Health" dataDxfId="55" totalsRowDxfId="18"/>
    <tableColumn id="22" xr3:uid="{98C87826-C5A0-4058-B123-F1149A76CC2B}" name="Infrastructure" dataDxfId="54" totalsRowDxfId="17"/>
    <tableColumn id="23" xr3:uid="{B918945E-75CD-4929-AC6C-E53D1CAC832C}" name="Poverty and Livelihoods" dataDxfId="53" totalsRowDxfId="16"/>
    <tableColumn id="24" xr3:uid="{62E403EB-0BB2-40FA-8B07-11A337DBF3F0}" name="Transport" dataDxfId="52" totalsRowDxfId="15"/>
    <tableColumn id="25" xr3:uid="{114F01C7-8F97-43C9-BBD0-6E3FF1BEAB12}" name="Water and Sanitation" dataDxfId="51" totalsRowDxfId="14"/>
    <tableColumn id="27" xr3:uid="{D563E7C8-F5C0-4EEC-9EB2-DD92FFEDDFCF}" name="Region of implementation" dataDxfId="50" totalsRowDxfId="13"/>
    <tableColumn id="28" xr3:uid="{3A9FE25C-F7AB-41C4-9751-4C61D101EF77}" name="Country/countries of implementation" dataDxfId="49" totalsRowDxfId="12"/>
    <tableColumn id="29" xr3:uid="{077F2CA4-C76C-43C5-A132-D2009D12313F}" name="Recipient country _x000a_income status" dataDxfId="48" totalsRowDxfId="11"/>
    <tableColumn id="30" xr3:uid="{188387AE-CB3B-4BE6-BA36-62EDE2EC05DF}" name="Recipient country _x000a_credit rating (S&amp;P)" dataDxfId="47" totalsRowDxfId="10"/>
    <tableColumn id="41" xr3:uid="{42504979-2A5E-E048-BCD9-61C5B467346E}" name="Level of finance pooling" dataDxfId="46" totalsRowDxfId="9"/>
    <tableColumn id="35" xr3:uid="{760EDAC9-A8E6-5446-A251-20D728256045}" name="Flow (domestic or international)" dataDxfId="45" totalsRowDxfId="8"/>
    <tableColumn id="36" xr3:uid="{223CAC01-DEFA-B34F-A834-3D20EC1B92EE}" name="Funder/Financier" dataDxfId="44" totalsRowDxfId="7"/>
    <tableColumn id="31" xr3:uid="{3626313F-2669-4F8F-8E53-ACC7A6A63FC8}" name="Borrower/Recipient/Issuer type" dataDxfId="43" totalsRowDxfId="6"/>
    <tableColumn id="32" xr3:uid="{2696C59C-6B69-4FAB-AA07-D2E2EB60531D}" name="Name of Borrower/Recipient/Issuer" dataDxfId="42" totalsRowDxfId="5"/>
    <tableColumn id="38" xr3:uid="{16A9B5DE-FCF0-447A-9F57-594D3BA05EE9}" name="Instrument size (in USD million)" dataDxfId="41" totalsRowDxfId="4"/>
    <tableColumn id="33" xr3:uid="{F507C617-3F40-46DB-AC6B-52E23F5C48B0}" name="Roles of Actors Involved" dataDxfId="40" totalsRowDxfId="3"/>
    <tableColumn id="37" xr3:uid="{F2C3AE25-5CB9-4E87-BF23-F42016A6A3BD}" name="Innovative design features" dataDxfId="39" totalsRowDxfId="2"/>
    <tableColumn id="39" xr3:uid="{3B5B8C37-FDCB-4267-937A-3796E0243108}" name="Impact and scale" dataDxfId="38" totalsRowDxfId="1"/>
    <tableColumn id="40" xr3:uid="{09D3909A-84C0-44A8-B4DD-8968E29605B4}" name="References" dataDxfId="37" totalsRowDxfId="0" dataCellStyle="Hyperlink"/>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C3" dT="2025-03-14T13:08:03.94" personId="{DD562025-FE89-42F2-BFCD-C3C0CDE52F63}" id="{D3AF849F-BE64-47AC-91BF-382EE818B2D5}">
    <text>Case study details to be linked via endnote/ foot note</text>
  </threadedComment>
</ThreadedComments>
</file>

<file path=xl/threadedComments/threadedComment2.xml><?xml version="1.0" encoding="utf-8"?>
<ThreadedComments xmlns="http://schemas.microsoft.com/office/spreadsheetml/2018/threadedcomments" xmlns:x="http://schemas.openxmlformats.org/spreadsheetml/2006/main">
  <threadedComment ref="AG7" dT="2025-05-14T03:37:31.25" personId="{7C053A53-283A-4E25-9270-00FBD1B78025}" id="{F1C8B645-2609-421A-98BC-40AF663ABE01}">
    <text>Financing up to 34 cooperatives and suppliers of 39 different bio-ingredients, with an objective to expand to 55 bio-ingredients by 2030.</text>
  </threadedComment>
  <threadedComment ref="X9" dT="2025-06-26T20:34:47.91" personId="{4E216810-40B7-2843-9F04-843630F21CE6}" id="{12D3E2D3-3055-7D47-B389-C1F2BA87A654}">
    <text>Asia-Pacific members of ADB</text>
  </threadedComment>
  <threadedComment ref="AG9" dT="2025-06-26T20:37:29.27" personId="{4E216810-40B7-2843-9F04-843630F21CE6}" id="{FC8450FF-ADAA-E641-B8FF-C05C715AC948}">
    <text>Received committed by German through 2025. 
Disbursed grants and TA: USD 14.1 million</text>
  </threadedComment>
  <threadedComment ref="AG15" dT="2025-07-10T15:52:48.30" personId="{7C053A53-283A-4E25-9270-00FBD1B78025}" id="{960E414D-4D98-40F8-8F3A-969F6289776B}">
    <text>Initial capitalization increased to EUR 105 million after 2023</text>
  </threadedComment>
  <threadedComment ref="X16" dT="2025-05-16T19:56:14.40" personId="{7C053A53-283A-4E25-9270-00FBD1B78025}" id="{C763FCC4-917F-4C09-A302-EF0154888B37}">
    <text>Africa, Asia, Latin America and the Caribbean</text>
  </threadedComment>
  <threadedComment ref="Y16" dT="2025-05-15T03:02:17.52" personId="{7C053A53-283A-4E25-9270-00FBD1B78025}" id="{E64E78CE-4348-4E70-9D7F-CD040F52D4EC}">
    <text>Malawi 
Nigeria 
Uganda 
Madagascar 
Djibouti 
Morocco 
Kenya 
Mongolia 
Cameroon 
Burundi 
Indonesia 
Ecuador 
Ethiopia 
Mauritius 
Philippines (the) 
Senegal 
Tunisia 
Zambia 
India </text>
    <extLst>
      <x:ext xmlns:xltc2="http://schemas.microsoft.com/office/spreadsheetml/2020/threadedcomments2" uri="{F7C98A9C-CBB3-438F-8F68-D28B6AF4A901}">
        <xltc2:checksum>537906972</xltc2:checksum>
        <xltc2:hyperlink startIndex="0" length="7" url="https://www.greenclimate.fund/taxonomy/term/103"/>
        <xltc2:hyperlink startIndex="8" length="8" url="https://www.greenclimate.fund/taxonomy/term/126"/>
        <xltc2:hyperlink startIndex="17" length="7" url="https://www.greenclimate.fund/taxonomy/term/183"/>
        <xltc2:hyperlink startIndex="25" length="11" url="https://www.greenclimate.fund/taxonomy/term/102"/>
        <xltc2:hyperlink startIndex="37" length="9" url="https://www.greenclimate.fund/taxonomy/term/50"/>
        <xltc2:hyperlink startIndex="47" length="8" url="https://www.greenclimate.fund/taxonomy/term/116"/>
        <xltc2:hyperlink startIndex="56" length="6" url="https://www.greenclimate.fund/taxonomy/term/89"/>
        <xltc2:hyperlink startIndex="63" length="9" url="https://www.greenclimate.fund/taxonomy/term/114"/>
        <xltc2:hyperlink startIndex="73" length="9" url="https://www.greenclimate.fund/taxonomy/term/31"/>
        <xltc2:hyperlink startIndex="83" length="8" url="https://www.greenclimate.fund/taxonomy/term/28"/>
        <xltc2:hyperlink startIndex="92" length="10" url="https://www.greenclimate.fund/taxonomy/term/79"/>
        <xltc2:hyperlink startIndex="103" length="8" url="https://www.greenclimate.fund/taxonomy/term/53"/>
        <xltc2:hyperlink startIndex="112" length="9" url="https://www.greenclimate.fund/taxonomy/term/59"/>
        <xltc2:hyperlink startIndex="122" length="10" url="https://www.greenclimate.fund/taxonomy/term/110"/>
        <xltc2:hyperlink startIndex="133" length="18" url="https://www.greenclimate.fund/taxonomy/term/136"/>
        <xltc2:hyperlink startIndex="152" length="8" url="https://www.greenclimate.fund/taxonomy/term/152"/>
        <xltc2:hyperlink startIndex="161" length="8" url="https://www.greenclimate.fund/taxonomy/term/179"/>
        <xltc2:hyperlink startIndex="170" length="7" url="https://www.greenclimate.fund/taxonomy/term/195"/>
        <xltc2:hyperlink startIndex="178" length="6" url="https://www.greenclimate.fund/taxonomy/term/78"/>
      </x:ext>
    </extLst>
  </threadedComment>
  <threadedComment ref="X18" dT="2025-05-16T20:43:24.92" personId="{7C053A53-283A-4E25-9270-00FBD1B78025}" id="{1C15747F-0BB0-4BF9-9AE9-5CC1BBD80EE8}">
    <text>Africa, Eastern Europe, Latin America and the Caribbean, East Asia and Pacific</text>
  </threadedComment>
  <threadedComment ref="Y18" dT="2025-05-08T14:41:47.14" personId="{7C053A53-283A-4E25-9270-00FBD1B78025}" id="{500D7636-1CD7-480C-8188-D0AA54C52952}">
    <text>Bangladesh, El Salvador, Kenya, Malawi, North Macedonia, Panama, São Tomé and Príncipe, Somalia, Sri Lanka</text>
  </threadedComment>
  <threadedComment ref="X20" dT="2025-05-16T20:48:17.20" personId="{7C053A53-283A-4E25-9270-00FBD1B78025}" id="{64E8A6CB-C436-4C16-9670-D9ABD16E48A9}">
    <text>Africa, Asia, Latin America and the Caribbean</text>
  </threadedComment>
  <threadedComment ref="Y20" dT="2025-05-14T21:18:01.82" personId="{7C053A53-283A-4E25-9270-00FBD1B78025}" id="{7C8476D2-1F0F-4E45-A188-4814B5912DF2}">
    <text>Benin 
Ghana 
Côte d'Ivoire 
Mauritius 
Morocco 
Togo 
Indonesia 
Mongolia 
Philippines (the) 
Barbados 
Costa Rica 
Dominican Republic (the) 
Guatemala 
Jamaica 
Panama 
Peru 
Kenya 
Tanzania 
India </text>
    <extLst>
      <x:ext xmlns:xltc2="http://schemas.microsoft.com/office/spreadsheetml/2020/threadedcomments2" uri="{F7C98A9C-CBB3-438F-8F68-D28B6AF4A901}">
        <xltc2:checksum>368565404</xltc2:checksum>
        <xltc2:hyperlink startIndex="0" length="6" url="https://www.greenclimate.fund/taxonomy/term/19"/>
        <xltc2:hyperlink startIndex="7" length="6" url="https://www.greenclimate.fund/taxonomy/term/67"/>
        <xltc2:hyperlink startIndex="14" length="14" url="https://www.greenclimate.fund/taxonomy/term/42"/>
        <xltc2:hyperlink startIndex="29" length="10" url="https://www.greenclimate.fund/taxonomy/term/110"/>
        <xltc2:hyperlink startIndex="40" length="8" url="https://www.greenclimate.fund/taxonomy/term/116"/>
        <xltc2:hyperlink startIndex="49" length="5" url="https://www.greenclimate.fund/taxonomy/term/176"/>
        <xltc2:hyperlink startIndex="55" length="10" url="https://www.greenclimate.fund/taxonomy/term/79"/>
        <xltc2:hyperlink startIndex="66" length="9" url="https://www.greenclimate.fund/taxonomy/term/114"/>
        <xltc2:hyperlink startIndex="76" length="18" url="https://www.greenclimate.fund/taxonomy/term/136"/>
        <xltc2:hyperlink startIndex="95" length="9" url="https://www.greenclimate.fund/taxonomy/term/15"/>
        <xltc2:hyperlink startIndex="105" length="11" url="https://www.greenclimate.fund/taxonomy/term/41"/>
        <xltc2:hyperlink startIndex="117" length="25" url="https://www.greenclimate.fund/taxonomy/term/52"/>
        <xltc2:hyperlink startIndex="143" length="10" url="https://www.greenclimate.fund/taxonomy/term/70"/>
        <xltc2:hyperlink startIndex="154" length="8" url="https://www.greenclimate.fund/taxonomy/term/85"/>
        <xltc2:hyperlink startIndex="163" length="7" url="https://www.greenclimate.fund/taxonomy/term/132"/>
        <xltc2:hyperlink startIndex="171" length="5" url="https://www.greenclimate.fund/taxonomy/term/135"/>
        <xltc2:hyperlink startIndex="177" length="6" url="https://www.greenclimate.fund/taxonomy/term/89"/>
        <xltc2:hyperlink startIndex="184" length="9" url="https://www.greenclimate.fund/taxonomy/term/187"/>
        <xltc2:hyperlink startIndex="194" length="6" url="https://www.greenclimate.fund/taxonomy/term/78"/>
      </x:ext>
    </extLst>
  </threadedComment>
  <threadedComment ref="AG20" dT="2025-05-08T14:34:58.77" personId="{7C053A53-283A-4E25-9270-00FBD1B78025}" id="{0E45143E-4DEB-41C1-9A2A-6F1F180426B7}">
    <text>First Close Target: USD 500 million in Q2 2024
Fund Life: 30 years with a 15-year investment period</text>
  </threadedComment>
  <threadedComment ref="Y22" dT="2025-05-16T20:34:43.72" personId="{7C053A53-283A-4E25-9270-00FBD1B78025}" id="{054D983E-3C67-4C66-A39E-CABA5A22CB46}">
    <text>Democratic Republic of the Congo (the) 
Gabon 
Mali 
Nigeria 
Sierra Leone 
Togo 
Chad 
Cameroon 
Côte d'Ivoire 
Gambia 
Guinea 
Namibia 
Benin 
Ghana 
Kenya 
Djibouti 
Mauritania 
Rwanda 
Zambia</text>
    <extLst>
      <x:ext xmlns:xltc2="http://schemas.microsoft.com/office/spreadsheetml/2020/threadedcomments2" uri="{F7C98A9C-CBB3-438F-8F68-D28B6AF4A901}">
        <xltc2:checksum>310429424</xltc2:checksum>
        <xltc2:hyperlink startIndex="0" length="39" url="https://www.greenclimate.fund/taxonomy/term/48"/>
        <xltc2:hyperlink startIndex="40" length="6" url="https://www.greenclimate.fund/taxonomy/term/63"/>
        <xltc2:hyperlink startIndex="47" length="5" url="https://www.greenclimate.fund/taxonomy/term/106"/>
        <xltc2:hyperlink startIndex="53" length="8" url="https://www.greenclimate.fund/taxonomy/term/126"/>
        <xltc2:hyperlink startIndex="62" length="13" url="https://www.greenclimate.fund/taxonomy/term/155"/>
        <xltc2:hyperlink startIndex="76" length="5" url="https://www.greenclimate.fund/taxonomy/term/176"/>
        <xltc2:hyperlink startIndex="82" length="5" url="https://www.greenclimate.fund/taxonomy/term/34"/>
        <xltc2:hyperlink startIndex="88" length="9" url="https://www.greenclimate.fund/taxonomy/term/31"/>
        <xltc2:hyperlink startIndex="98" length="14" url="https://www.greenclimate.fund/taxonomy/term/42"/>
        <xltc2:hyperlink startIndex="113" length="7" url="https://www.greenclimate.fund/taxonomy/term/64"/>
        <xltc2:hyperlink startIndex="121" length="7" url="https://www.greenclimate.fund/taxonomy/term/71"/>
        <xltc2:hyperlink startIndex="129" length="8" url="https://www.greenclimate.fund/taxonomy/term/119"/>
        <xltc2:hyperlink startIndex="138" length="6" url="https://www.greenclimate.fund/taxonomy/term/19"/>
        <xltc2:hyperlink startIndex="145" length="6" url="https://www.greenclimate.fund/taxonomy/term/67"/>
        <xltc2:hyperlink startIndex="152" length="6" url="https://www.greenclimate.fund/taxonomy/term/89"/>
        <xltc2:hyperlink startIndex="159" length="9" url="https://www.greenclimate.fund/taxonomy/term/50"/>
        <xltc2:hyperlink startIndex="169" length="11" url="https://www.greenclimate.fund/taxonomy/term/109"/>
        <xltc2:hyperlink startIndex="181" length="7" url="https://www.greenclimate.fund/taxonomy/term/144"/>
      </x:ext>
    </extLst>
  </threadedComment>
  <threadedComment ref="X23" dT="2025-05-14T19:44:52.17" personId="{7C053A53-283A-4E25-9270-00FBD1B78025}" id="{3FC492CD-1AA7-46C3-A73A-C95ACE89C0A1}">
    <text>OECD approved ODA countries</text>
  </threadedComment>
  <threadedComment ref="Y29" dT="2025-05-06T19:25:34.51" personId="{7C053A53-283A-4E25-9270-00FBD1B78025}" id="{B0E85085-6670-4F42-8F44-D774F14AF579}">
    <text>Approximately 22 islands from the 38 defined in the UN SIDS list, across the Caribbean, Atlantic &amp; Indian Ocean, and Pacific regions.</text>
  </threadedComment>
  <threadedComment ref="AG29" dT="2025-05-06T19:57:21.33" personId="{7C053A53-283A-4E25-9270-00FBD1B78025}" id="{10D1CDDC-14F4-4CEB-B232-AF14C24B3E90}">
    <text>EIB Contribution: EUR 10 million
Individual Investment Ticket Size: USD 2 million to USD 15 million
Number of Transactions: 15 to 20 total transactions</text>
  </threadedComment>
  <threadedComment ref="AG34" dT="2025-05-28T19:13:46.31" personId="{7C053A53-283A-4E25-9270-00FBD1B78025}" id="{CE7B14AB-8EEC-4706-A2C9-0A5435BC5C2D}">
    <text>Commercial Investments: US$20 million
Concessional Investments: US$20 million
Donors/Grant Providers (Technical Assistance): US$14 million</text>
  </threadedComment>
  <threadedComment ref="Y35" dT="2025-05-14T03:34:03.54" personId="{7C053A53-283A-4E25-9270-00FBD1B78025}" id="{CD375125-7D8D-4F95-AE9D-5EABD9D04759}">
    <text>Malaysia, Indonesia, Vietnam, Thailand, Laos, and Cambodia, and the Solomon Islands.</text>
  </threadedComment>
  <threadedComment ref="AA35" dT="2025-07-22T21:09:15.76" personId="{7C053A53-283A-4E25-9270-00FBD1B78025}" id="{425A63F3-E898-4E9E-8D43-02F9E483378C}">
    <text>Malaysia: A-
Indonesia: BBB
Vietnam: BB+
Thailand: BBB+
Laos: CCC
Cambodia: B</text>
  </threadedComment>
  <threadedComment ref="AG35" dT="2025-05-06T15:46:24.99" personId="{7C053A53-283A-4E25-9270-00FBD1B78025}" id="{44FFF393-5C26-40DC-BAE7-24C9C94F5980}">
    <text>Class A • $250 million target (commercial equity) Class B • $50 million target (concessional equity)</text>
  </threadedComment>
  <threadedComment ref="AF40" dT="2025-05-28T20:23:10.01" personId="{7C053A53-283A-4E25-9270-00FBD1B78025}" id="{3E223FF0-CAA4-44EA-A2ED-643322365E64}">
    <text xml:space="preserve">Funds are allocated to various state agencies, local governments, nonprofit organizations, and tribal entities for the implementation of climate resilience and environmental projects.
</text>
  </threadedComment>
  <threadedComment ref="AG40" dT="2025-08-31T15:49:22.77" personId="{4E216810-40B7-2843-9F04-843630F21CE6}" id="{AAAB0EF2-0FBB-2046-AF3C-420CB70AD687}">
    <text>Water Projects: $3.8 billion for safe drinking water, water recycling, groundwater storage, and flood control.
Wildfire and Forest Resilience: $1.5 billion for wildfire prevention and forest health.
Natural Lands and Parks: $1.9 billion for the protection and restoration of natural lands and parks.
Coastal Protection: $1.2 billion for coastal lands, bays, and ocean protection.
Clean Energy Projects: $850 million for clean energy initiatives.
Agricultural Projects: $300 million for climate-smart agriculture.</text>
  </threadedComment>
  <threadedComment ref="L44" dT="2025-05-21T13:38:19.73" personId="{7C053A53-283A-4E25-9270-00FBD1B78025}" id="{F960BA59-FE52-42AB-8B55-37FFF1A10413}">
    <text>Climate-resilience infrastructure, businesses, and ecological systems</text>
  </threadedComment>
  <threadedComment ref="AG46" dT="2025-05-14T03:27:58.06" personId="{7C053A53-283A-4E25-9270-00FBD1B78025}" id="{3BA0D52D-5591-4022-A4A7-E8AE9110B5FA}">
    <text>RWF 30 billion. 
Medium-Term Note (MTN) Program: $124 million (RWF 150 billion)</text>
  </threadedComment>
  <threadedComment ref="AG54" dT="2025-05-19T18:53:35.70" personId="{7C053A53-283A-4E25-9270-00FBD1B78025}" id="{6F05471F-63C2-4032-B31B-05EDA8765341}">
    <text>PKR 2.5 billion</text>
  </threadedComment>
  <threadedComment ref="AG55" dT="2025-06-16T20:03:39.92" personId="{7C053A53-283A-4E25-9270-00FBD1B78025}" id="{146BD341-5F96-4BAC-BB05-88197AF1171F}">
    <text>$73 M drainage + $72 M mobility</text>
  </threadedComment>
  <threadedComment ref="AG56" dT="2025-06-03T12:53:41.57" personId="{7C053A53-283A-4E25-9270-00FBD1B78025}" id="{1F8AC3E0-6701-4062-A0B3-4F0F5AD62DCA}">
    <text>Urban Drainage Projects: $5.3 million
Flood Reduction: $3.6 million
Stream Stabilization: $3.6 million
Water Quality Improvements: $1 million
Urban Drainage Studies: $400,000</text>
  </threadedComment>
  <threadedComment ref="AI56" dT="2025-05-30T18:55:48.90" personId="{8C781FBA-D003-4F7C-883C-C3FA9B46150C}" id="{7E89FE30-2B62-4D24-AE91-B3894A5B0CA7}" done="1">
    <text>@Aarushi Aggarwal Idk if this is the best place for this info based on what we discussed</text>
    <mentions>
      <mention mentionpersonId="{6013494E-7515-4BD6-A9CA-E2127DD4DDD8}" mentionId="{EBD72E0D-1DC7-4575-A3A7-D95535B09E5A}" startIndex="0" length="17"/>
    </mentions>
  </threadedComment>
  <threadedComment ref="T60" dT="2025-05-29T16:44:41.14" personId="{7C053A53-283A-4E25-9270-00FBD1B78025}" id="{F72F309B-EFFE-4C50-B09E-D6CE83ABA151}">
    <text xml:space="preserve">It's an economy wide instrument. </text>
  </threadedComment>
  <threadedComment ref="AA62" dT="2025-06-26T16:56:26.96" personId="{7C053A53-283A-4E25-9270-00FBD1B78025}" id="{44048CA5-7B5B-487B-A23E-ECDAFBFCE70B}">
    <text xml:space="preserve">IBRD: AAA/Aaa. The bond itself is unrated. </text>
  </threadedComment>
  <threadedComment ref="Y65" dT="2025-05-18T15:56:51.34" personId="{7C053A53-283A-4E25-9270-00FBD1B78025}" id="{69252BC4-8ADC-4C37-9AE0-D50CBE05596B}">
    <text xml:space="preserve">Kenya was pilot country with plans for expansion to other developing countries. </text>
  </threadedComment>
  <threadedComment ref="AG65" dT="2025-05-18T15:59:24.04" personId="{7C053A53-283A-4E25-9270-00FBD1B78025}" id="{2794CBCA-2CF5-4B8F-96CE-7CE0302AFDBD}">
    <text xml:space="preserve">USD 1.23 billion per year mobilized in private finance out to 2030. </text>
  </threadedComment>
  <threadedComment ref="Y70" dT="2025-06-05T19:39:52.43" personId="{7C053A53-283A-4E25-9270-00FBD1B78025}" id="{6A6AFCC0-00DC-4CAA-8A4F-E609D2EE0906}">
    <text>European Union</text>
  </threadedComment>
  <threadedComment ref="X71" dT="2025-07-08T12:58:19.87" personId="{7C053A53-283A-4E25-9270-00FBD1B78025}" id="{6160C1D6-CE69-4224-B2D6-C2F3CF3C83B9}">
    <text>East Asia and Pacific</text>
  </threadedComment>
  <threadedComment ref="Y71" dT="2025-07-09T20:37:24.67" personId="{7C053A53-283A-4E25-9270-00FBD1B78025}" id="{31BD037A-402D-475D-9C4D-BA9D9B3E4076}">
    <text>Cook Islands, Marshall Islands, Federated States of Micronesia, Tuvalu, and Vanuatu</text>
  </threadedComment>
  <threadedComment ref="D74" dT="2025-05-20T17:51:46.95" personId="{7C053A53-283A-4E25-9270-00FBD1B78025}" id="{7E577389-541D-4D9A-A411-B3D5C1786514}">
    <text>Need to confirm if its concessional</text>
  </threadedComment>
  <threadedComment ref="AH80" dT="2025-05-30T18:45:50.96" personId="{8C781FBA-D003-4F7C-883C-C3FA9B46150C}" id="{D77AB348-3B7E-419E-A5BF-08500D59CAE1}">
    <text>@Valerie Laxton, can you clarify remaining organizational affils and clarify their roles</text>
    <mentions>
      <mention mentionpersonId="{5081FFE2-EFED-4956-8F55-C31EFE9C9D06}" mentionId="{A94DCD46-10BC-424C-9B18-951749F2DA18}" startIndex="0" length="15"/>
    </mentions>
  </threadedComment>
  <threadedComment ref="AH80" dT="2025-08-29T19:05:41.77" personId="{4E216810-40B7-2843-9F04-843630F21CE6}" id="{4F15560E-B7D5-5C47-92BD-3D9909BAD4E0}" parentId="{D77AB348-3B7E-419E-A5BF-08500D59CAE1}">
    <text>@Valerie Laxton</text>
    <mentions>
      <mention mentionpersonId="{5081FFE2-EFED-4956-8F55-C31EFE9C9D06}" mentionId="{999FBDBF-FC35-424C-BBA8-F208D6F50E28}" startIndex="0" length="15"/>
    </mentions>
  </threadedComment>
  <threadedComment ref="E86" dT="2025-06-02T18:35:20.53" personId="{8C781FBA-D003-4F7C-883C-C3FA9B46150C}" id="{F6F63B20-35FE-42DA-BC41-2AF81618607F}">
    <text>@Aarushi Aggarwal should this primarily be a bond?</text>
    <mentions>
      <mention mentionpersonId="{6013494E-7515-4BD6-A9CA-E2127DD4DDD8}" mentionId="{390EE39C-561A-4A5B-B869-EE5EAC896218}" startIndex="0" length="17"/>
    </mentions>
  </threadedComment>
  <threadedComment ref="E86" dT="2025-06-03T13:02:11.73" personId="{7C053A53-283A-4E25-9270-00FBD1B78025}" id="{459A411D-918E-4B1B-B4C3-B37633404BAE}" parentId="{F6F63B20-35FE-42DA-BC41-2AF81618607F}">
    <text xml:space="preserve">I think it's a DRF instrument. I've changed to reflect that. </text>
  </threadedComment>
  <threadedComment ref="H86" dT="2025-06-18T17:27:46.09" personId="{8C781FBA-D003-4F7C-883C-C3FA9B46150C}" id="{C01302D8-1F90-43F4-9284-89B7F89DC112}">
    <text>Hurricanes</text>
  </threadedComment>
  <threadedComment ref="O86" dT="2025-06-02T18:33:15.06" personId="{8C781FBA-D003-4F7C-883C-C3FA9B46150C}" id="{8AA7CC5C-7212-4F2E-B179-7C70F59C92F3}">
    <text>@Aarushi Aggarwal No particular risk specified</text>
    <mentions>
      <mention mentionpersonId="{6013494E-7515-4BD6-A9CA-E2127DD4DDD8}" mentionId="{AF28B313-20C0-40F1-B474-71A9218250D3}" startIndex="0" length="17"/>
    </mentions>
  </threadedComment>
  <threadedComment ref="O86" dT="2025-06-03T13:03:10.45" personId="{7C053A53-283A-4E25-9270-00FBD1B78025}" id="{DCB1BF58-52E3-4D52-9462-0E7C7312ED73}" parentId="{8AA7CC5C-7212-4F2E-B179-7C70F59C92F3}">
    <text xml:space="preserve">Did you mean sectors? DRF instruments, I think, would apply economy-wide. </text>
  </threadedComment>
  <threadedComment ref="AG90" dT="2025-05-07T14:45:25.62" personId="{7C053A53-283A-4E25-9270-00FBD1B78025}" id="{2F04B15B-A713-4FCC-8F5F-3B72AF85C945}">
    <text>2024 renewal: USD 150 million coverage for four hurricane seasons (2024–2027)</text>
  </threadedComment>
  <threadedComment ref="Y92" dT="2025-05-08T19:29:29.64" personId="{7C053A53-283A-4E25-9270-00FBD1B78025}" id="{794F721C-E697-4E65-A3E8-693B1C1F9B25}">
    <text>Comoros, Madagascar, and Mozambique</text>
  </threadedComment>
  <threadedComment ref="AG92" dT="2025-05-08T20:26:29.36" personId="{7C053A53-283A-4E25-9270-00FBD1B78025}" id="{1FBF1988-DD45-4BBE-ACF8-FF9A1F5AE553}">
    <text>DPF: US$150 million
Cat DDO: US$42 million</text>
  </threadedComment>
  <threadedComment ref="Y93" dT="2025-06-26T18:02:09.18" personId="{7C053A53-283A-4E25-9270-00FBD1B78025}" id="{2885117E-3F64-4487-BA54-F5F73AD03388}">
    <text>ASEAN + China, Japan, South Korea</text>
  </threadedComment>
  <threadedComment ref="AG95" dT="2025-07-10T13:57:35.52" personId="{7C053A53-283A-4E25-9270-00FBD1B78025}" id="{9B910456-280F-4C0A-9DD9-204CAF26BD42}">
    <text>Grant: USD 7.5 million
Cat-DDO: USD 6 million</text>
  </threadedComment>
  <threadedComment ref="AG97" dT="2025-05-14T03:20:43.24" personId="{7C053A53-283A-4E25-9270-00FBD1B78025}" id="{771B35A5-BB79-499C-AE40-B9F3484B3B9C}">
    <text>40 pre-seed companies</text>
  </threadedComment>
  <threadedComment ref="X98" dT="2025-05-16T20:23:07.32" personId="{7C053A53-283A-4E25-9270-00FBD1B78025}" id="{ABCB6A8F-534F-43BD-9D94-343D386C9FF0}">
    <text xml:space="preserve">Africa, Asia, Latin America </text>
  </threadedComment>
  <threadedComment ref="AG98" dT="2025-05-06T20:49:48.49" personId="{7C053A53-283A-4E25-9270-00FBD1B78025}" id="{84785F49-B153-4452-AD08-21EC0206EFD1}">
    <text>EIB Contribution: EUR 24 million.
NDF Contribution: EUR 10 million.
Number of Investments: 10–20 companies</text>
  </threadedComment>
  <threadedComment ref="A99" dT="2025-05-30T20:36:25.84" personId="{8C781FBA-D003-4F7C-883C-C3FA9B46150C}" id="{506F8EC3-7216-476A-BFF8-D44620806711}">
    <text>@Valerie Laxton Is there an overarching name we could dub this?</text>
    <mentions>
      <mention mentionpersonId="{5081FFE2-EFED-4956-8F55-C31EFE9C9D06}" mentionId="{8F8CF541-D0E8-4691-9BA9-1CC97E90A60C}" startIndex="0" length="15"/>
    </mentions>
  </threadedComment>
  <threadedComment ref="A99" dT="2025-05-30T21:39:19.04" personId="{2C94455F-F770-44C9-9C97-1F86F570DCCF}" id="{0B022E5E-8D91-4B53-A0A9-192D3AFD7C62}" parentId="{506F8EC3-7216-476A-BFF8-D44620806711}">
    <text>@Bradley Kratzer what do you mean? it was known in Europe as the "Juncker plan" at first, and now it is "InvestEU" - the overarching investments financed though the EU budget (supra-national) - and InvestEU Equity is the part that is channelled through financial intermediaries by the EIF (European Investment Fund)</text>
    <mentions>
      <mention mentionpersonId="{91264C55-F228-463F-A68D-F468DB05E0A8}" mentionId="{99C5190A-5AED-4E11-B7AC-546A363032AE}" startIndex="0" length="16"/>
    </mentions>
  </threadedComment>
  <threadedComment ref="A100" dT="2025-06-02T16:57:50.63" personId="{8C781FBA-D003-4F7C-883C-C3FA9B46150C}" id="{028914C2-0085-4D1D-94C8-E06782A6F9F5}">
    <text>@Aarushi Aggarwal This one doesn't reference a particular risk... think we should keep?</text>
    <mentions>
      <mention mentionpersonId="{6013494E-7515-4BD6-A9CA-E2127DD4DDD8}" mentionId="{E25AB6E4-56B7-490C-BD72-A9A34146672B}" startIndex="0" length="17"/>
    </mentions>
  </threadedComment>
  <threadedComment ref="A100" dT="2025-06-03T12:59:26.77" personId="{7C053A53-283A-4E25-9270-00FBD1B78025}" id="{28B7B4D7-59B0-49A8-AF25-F697A11B9E4E}" parentId="{028914C2-0085-4D1D-94C8-E06782A6F9F5}">
    <text xml:space="preserve">Not even resilience? </text>
  </threadedComment>
  <threadedComment ref="A111" dT="2025-05-30T20:28:53.63" personId="{8C781FBA-D003-4F7C-883C-C3FA9B46150C}" id="{5E5EDFD8-138B-4839-9B66-64CF93677A54}" done="1">
    <text>@Valerie Laxton could you add a bit more information to the description, and clarify the role of the two mentioned funds in the case study name?</text>
    <mentions>
      <mention mentionpersonId="{5081FFE2-EFED-4956-8F55-C31EFE9C9D06}" mentionId="{AF51B9A1-0ABA-4B09-A7DB-D0D4C50B7CE8}" startIndex="0" length="15"/>
    </mentions>
  </threadedComment>
  <threadedComment ref="AG114" dT="2025-08-31T12:43:25.02" personId="{4E216810-40B7-2843-9F04-843630F21CE6}" id="{FDFCAD4C-FEDF-6E4C-82E0-3864B45B6315}">
    <text>(Rural Finance n.d.b)</text>
  </threadedComment>
  <threadedComment ref="Y115" dT="2025-05-22T13:19:04.36" personId="{7C053A53-283A-4E25-9270-00FBD1B78025}" id="{B8EBED89-A591-471F-A693-4569D82A9143}">
    <text>France and Spain</text>
  </threadedComment>
  <threadedComment ref="AG118" dT="2025-05-08T19:19:59.83" personId="{7C053A53-283A-4E25-9270-00FBD1B78025}" id="{4332C311-0834-4E83-B5A1-77BA2E93BEF5}">
    <text>USD 500 million initial; USD 450 million (additional)</text>
  </threadedComment>
  <threadedComment ref="H119" dT="2025-06-18T17:21:06.85" personId="{8C781FBA-D003-4F7C-883C-C3FA9B46150C}" id="{8075DB11-2B07-4EF1-9BBD-285830079082}">
    <text>Tropical storms and huricanes</text>
  </threadedComment>
  <threadedComment ref="AG121" dT="2025-05-23T19:51:54.77" personId="{8C781FBA-D003-4F7C-883C-C3FA9B46150C}" id="{BC21778A-2773-41FE-B885-DF7B21787907}">
    <text>Amount available for 2025</text>
  </threadedComment>
  <threadedComment ref="AG122" dT="2025-06-26T17:48:51.99" personId="{7C053A53-283A-4E25-9270-00FBD1B78025}" id="{412AAB38-E610-488A-A337-8C1C81D83527}">
    <text>2017 budget: additional USD 1 million</text>
  </threadedComment>
  <threadedComment ref="C126" dT="2025-06-09T19:10:50.28" personId="{7C053A53-283A-4E25-9270-00FBD1B78025}" id="{8F65534B-0F13-467A-BCCD-91F2C6D7FFA6}">
    <text xml:space="preserve">To be confirmed. </text>
  </threadedComment>
  <threadedComment ref="D129" dT="2025-06-02T18:10:39.20" personId="{8C781FBA-D003-4F7C-883C-C3FA9B46150C}" id="{5FBE2354-60E8-429E-9286-AA506CC9D3BD}">
    <text>"Deploys first-loss credit protection in conjunction with market-rate loans"</text>
  </threadedComment>
  <threadedComment ref="AA130" dT="2025-05-05T21:20:00.28" personId="{7C053A53-283A-4E25-9270-00FBD1B78025}" id="{0462831F-B94D-4E47-8863-4354D955A927}">
    <text>Credit ratings of recipients would vary but GGC has obtained a BBB investment-grade rating from Fitch Ratings.</text>
  </threadedComment>
  <threadedComment ref="AG130" dT="2025-05-05T21:16:24.12" personId="{7C053A53-283A-4E25-9270-00FBD1B78025}" id="{E58BB9E1-5E6D-4C5B-884A-3495C02109CB}">
    <text>Up to USD 1 billion, with plans to scale to USD 5 billion by 2035.</text>
  </threadedComment>
  <threadedComment ref="Y133" dT="2025-05-14T14:17:57.44" personId="{7C053A53-283A-4E25-9270-00FBD1B78025}" id="{4946D85E-6F76-4EAC-84D0-94D86704DDE0}">
    <text>Fiji, Samoa, Tonga, Vanuatu, and the Pacific Community (SPC)</text>
  </threadedComment>
  <threadedComment ref="H134" dT="2025-06-18T17:19:52.58" personId="{8C781FBA-D003-4F7C-883C-C3FA9B46150C}" id="{87A884E2-D1A1-4308-9760-2844209EC4D4}">
    <text>Cyclones and storm surge</text>
  </threadedComment>
  <threadedComment ref="Y135" dT="2025-05-14T02:51:43.16" personId="{7C053A53-283A-4E25-9270-00FBD1B78025}" id="{5F1E6F87-DD4C-49C2-8E04-029303FFC1BC}">
    <text>Pilot phase</text>
  </threadedComment>
  <threadedComment ref="X136" dT="2025-05-06T19:14:07.60" personId="{7C053A53-283A-4E25-9270-00FBD1B78025}" id="{CC556A8E-F4DD-4803-86FA-EAE0700BEA27}">
    <text>WAEMU countries: Benin, Burkina Faso, Côte d'Ivoire, Guinea-Bissau, Mali, Niger, Senegal, and Togo</text>
  </threadedComment>
  <threadedComment ref="Y136" dT="2025-05-08T14:41:21.89" personId="{7C053A53-283A-4E25-9270-00FBD1B78025}" id="{328191CE-9089-495E-A530-0D9995395AE3}">
    <text>Benin, Côte d’Ivoire, Senegal, and Togo (pilot phase)</text>
  </threadedComment>
  <threadedComment ref="Y137" dT="2025-05-29T17:08:07.41" personId="{7C053A53-283A-4E25-9270-00FBD1B78025}" id="{B38900BC-72AC-4709-B4DB-0E3DE42B3A38}">
    <text>Durban, South Africa; Makati, Philippines; Freetown, Sierra Leone.</text>
  </threadedComment>
  <threadedComment ref="AA139" dT="2025-05-30T19:33:34.05" personId="{7C053A53-283A-4E25-9270-00FBD1B78025}" id="{D9E58D6A-6E2E-436B-A5FF-9B47A3944787}">
    <text>EU's credit rating</text>
  </threadedComment>
  <threadedComment ref="AG143" dT="2025-06-26T16:21:45.22" personId="{7C053A53-283A-4E25-9270-00FBD1B78025}" id="{97C8F0F9-8D9C-4908-A6F6-934455E279D8}">
    <text>Per year for 2025-2026</text>
  </threadedComment>
  <threadedComment ref="Y144" dT="2025-05-29T03:30:48.59" personId="{7C053A53-283A-4E25-9270-00FBD1B78025}" id="{AD0ECE90-947E-4999-A3BC-2806D49A27F3}">
    <text>France, Italy, and Spain</text>
  </threadedComment>
  <threadedComment ref="A145" dT="2025-05-30T19:25:17.97" personId="{7C053A53-283A-4E25-9270-00FBD1B78025}" id="{832A7185-4151-4E11-AE5F-A5123942CA12}" done="1">
    <text xml:space="preserve">Should be economy wide. </text>
  </threadedComment>
  <threadedComment ref="A145" dT="2025-06-02T18:59:31.83" personId="{8C781FBA-D003-4F7C-883C-C3FA9B46150C}" id="{4572AF72-D937-4692-B482-4D5BFAC83DDE}" parentId="{832A7185-4151-4E11-AE5F-A5123942CA12}">
    <text>Marked Y for all sectors</text>
  </threadedComment>
  <threadedComment ref="H146" dT="2025-06-18T17:21:35.66" personId="{8C781FBA-D003-4F7C-883C-C3FA9B46150C}" id="{82F9DFE5-CDB4-4AE5-B35E-FD78B0A492F7}">
    <text>Cyclones and hurricanes</text>
  </threadedComment>
  <threadedComment ref="H150" dT="2025-06-18T17:21:52.94" personId="{8C781FBA-D003-4F7C-883C-C3FA9B46150C}" id="{7CA5281F-68B8-4C7F-97EA-DA6B900E3BA0}">
    <text>Tropical cyclones</text>
  </threadedComment>
  <threadedComment ref="Y152" dT="2025-07-10T15:24:37.57" personId="{7C053A53-283A-4E25-9270-00FBD1B78025}" id="{AD57716E-A785-48AE-8E8A-57AA42D30BA2}">
    <text>Initial list of cities includes São Paulo, Buenos Aires, Curitiba, Recife, Porto Alegre, Mérida, Reynosa, Tegucigalpa, Kingston, and Benito Juárez</text>
  </threadedComment>
  <threadedComment ref="Y155" dT="2025-05-14T14:28:04.38" personId="{7C053A53-283A-4E25-9270-00FBD1B78025}" id="{202722B8-34AB-4D1F-B1F8-E79F7F10CFCC}">
    <text>Africa, Asia, Latin America, and Eastern Europe</text>
  </threadedComment>
  <threadedComment ref="D156" dT="2025-06-02T17:17:58.96" personId="{8C781FBA-D003-4F7C-883C-C3FA9B46150C}" id="{EFF2C2AF-2581-4DAF-94C1-3F8B612B1564}">
    <text>@Aarushi Aggarwal This was marked as equity, but the webpage says it provides loans. It's also not clear if loans are concessional or market-based</text>
    <mentions>
      <mention mentionpersonId="{6013494E-7515-4BD6-A9CA-E2127DD4DDD8}" mentionId="{70068A69-169B-41C8-9D2F-AAC046AC2255}" startIndex="0" length="17"/>
    </mentions>
  </threadedComment>
  <threadedComment ref="D156" dT="2025-06-03T13:07:06.14" personId="{7C053A53-283A-4E25-9270-00FBD1B78025}" id="{7A427EFF-A751-4B57-B6EF-4EF2690EFF2D}" parentId="{EFF2C2AF-2581-4DAF-94C1-3F8B612B1564}">
    <text xml:space="preserve">It looks like they provide different kinds of assistance. I'd mark it as concessional loans I think. </text>
  </threadedComment>
  <threadedComment ref="Y156" dT="2025-06-02T17:14:52.74" personId="{8C781FBA-D003-4F7C-883C-C3FA9B46150C}" id="{FCFC7189-71D1-4C3F-9BA7-D0A1A12E1C77}">
    <text>Uganda and Rwanda</text>
  </threadedComment>
  <threadedComment ref="AA156" dT="2025-06-02T17:20:25.44" personId="{8C781FBA-D003-4F7C-883C-C3FA9B46150C}" id="{D7AA8D20-6410-41EE-9480-B87849CE1142}">
    <text>Uganda, B3
Rwanda, B2</text>
  </threadedComment>
  <threadedComment ref="AG158" dT="2025-06-02T14:42:39.06" personId="{7C053A53-283A-4E25-9270-00FBD1B78025}" id="{2FC06274-EC8D-487A-BDC3-C029AF9B55DD}">
    <text>EIB loan: USD 400 million</text>
  </threadedComment>
  <threadedComment ref="AG159" dT="2025-06-02T20:20:28.15" personId="{8C781FBA-D003-4F7C-883C-C3FA9B46150C}" id="{0E59DD9C-F7F7-49CD-8168-F527C99EB666}">
    <text>$6 million for the first year's allocation and an additional $5.70 million through re-apportioning of loan funds</text>
  </threadedComment>
</ThreadedComments>
</file>

<file path=xl/threadedComments/threadedComment3.xml><?xml version="1.0" encoding="utf-8"?>
<ThreadedComments xmlns="http://schemas.microsoft.com/office/spreadsheetml/2018/threadedcomments" xmlns:x="http://schemas.openxmlformats.org/spreadsheetml/2006/main">
  <threadedComment ref="C6" dT="2025-05-15T17:34:50.62" personId="{8C781FBA-D003-4F7C-883C-C3FA9B46150C}" id="{AF6487F5-839F-4644-A437-23DDD5524903}">
    <text>All have been featured</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17" Type="http://schemas.openxmlformats.org/officeDocument/2006/relationships/hyperlink" Target="https://www.iadb.org/en/how-we-can-work-together/public-sector/financing-offerings/financial-conditions" TargetMode="External"/><Relationship Id="rId21" Type="http://schemas.openxmlformats.org/officeDocument/2006/relationships/hyperlink" Target="https://www.sciencedirect.com/science/article/abs/pii/S1566014124001390" TargetMode="External"/><Relationship Id="rId42" Type="http://schemas.openxmlformats.org/officeDocument/2006/relationships/hyperlink" Target="https://ewsdata.rightsindevelopment.org/projects/IADB-PR-L1193/" TargetMode="External"/><Relationship Id="rId63" Type="http://schemas.openxmlformats.org/officeDocument/2006/relationships/hyperlink" Target="https://library.fes.de/pdf-files/bueros/indien/21166.pdf" TargetMode="External"/><Relationship Id="rId84" Type="http://schemas.openxmlformats.org/officeDocument/2006/relationships/hyperlink" Target="https://oceanriskalliance.org/project/establishing-a-blended-finance-facility-for-marine-protected-areas-mpas/" TargetMode="External"/><Relationship Id="rId138" Type="http://schemas.openxmlformats.org/officeDocument/2006/relationships/hyperlink" Target="https://projects.worldbank.org/en/projects-operations/project-detail/P161534" TargetMode="External"/><Relationship Id="rId107" Type="http://schemas.openxmlformats.org/officeDocument/2006/relationships/hyperlink" Target="https://treasury.gov.au/sites/default/files/2021-12/c2021-226351-factsheet.pdf" TargetMode="External"/><Relationship Id="rId11" Type="http://schemas.openxmlformats.org/officeDocument/2006/relationships/hyperlink" Target="https://eur03.safelinks.protection.outlook.com/?url=https%3A%2F%2Fwww.eib.org%2Fen%2Fprojects%2Fpipelines%2Fall%2F20230736&amp;data=05%7C02%7Csfwg.secretariat%40undp.org%7C30cf312987f14367e89c08dd8660de90%7Cb3e5db5e2944483799f57488ace54319%7C0%7C0%7C638814472827748727%7CUnknown%7CTWFpbGZsb3d8eyJFbXB0eU1hcGkiOnRydWUsIlYiOiIwLjAuMDAwMCIsIlAiOiJXaW4zMiIsIkFOIjoiTWFpbCIsIldUIjoyfQ%3D%3D%7C0%7C%7C%7C&amp;sdata=dMz3GhD3yld74cvhEl5Tp3xyqjDaB1RmnZ4O2d5pPu4%3D&amp;reserved=0" TargetMode="External"/><Relationship Id="rId32" Type="http://schemas.openxmlformats.org/officeDocument/2006/relationships/hyperlink" Target="https://www.iadb.org/en/who-we-are/topics/climate-change/climate-change-finance/idb-clima?utm" TargetMode="External"/><Relationship Id="rId53" Type="http://schemas.openxmlformats.org/officeDocument/2006/relationships/hyperlink" Target="https://kingcountyfloodcontrol.org/grant-programs-funding/flood-reduction-grants-open/" TargetMode="External"/><Relationship Id="rId74" Type="http://schemas.openxmlformats.org/officeDocument/2006/relationships/hyperlink" Target="https://www.idbinvest.org/en/news-media/idb-invest-and-finland-launch-blended-finance-climate-fund-latin-america-and-caribbean" TargetMode="External"/><Relationship Id="rId128" Type="http://schemas.openxmlformats.org/officeDocument/2006/relationships/hyperlink" Target="https://www.worldbank.org/en/news/feature/2020/04/09/the-philippines-transferring-the-cost-of-severe-natural-disasters-to-capital-markets" TargetMode="External"/><Relationship Id="rId5" Type="http://schemas.openxmlformats.org/officeDocument/2006/relationships/hyperlink" Target="https://projects.worldbank.org/en/projects-operations/project-detail/P149895" TargetMode="External"/><Relationship Id="rId90" Type="http://schemas.openxmlformats.org/officeDocument/2006/relationships/hyperlink" Target="https://initiative20x20.org/partners/ejido-verde" TargetMode="External"/><Relationship Id="rId95" Type="http://schemas.openxmlformats.org/officeDocument/2006/relationships/hyperlink" Target="https://www.lincoln.ne.gov/City/Departments/LTU/LTU-Projects/WSM/Bond-Issues/2024" TargetMode="External"/><Relationship Id="rId22" Type="http://schemas.openxmlformats.org/officeDocument/2006/relationships/hyperlink" Target="https://www.greenclimate.fund/sites/default/files/document/funding-proposal-fp177.pdf" TargetMode="External"/><Relationship Id="rId27" Type="http://schemas.openxmlformats.org/officeDocument/2006/relationships/hyperlink" Target="https://eur03.safelinks.protection.outlook.com/?url=https%3A%2F%2Fwebgate.ec.europa.eu%2Flife%2FpublicWebsite%2Fproject%2FLIFE23-GIC-FR-LIFE-MARAISILIENCE-101157607%2Flife-resilience-climatique-du-marais-poitevin&amp;data=05%7C02%7Csfwg.secretariat%40undp.org%7Cd6c4325ccbc64482983e08dd8be0d743%7Cb3e5db5e2944483799f57488ace54319%7C0%7C0%7C638820520426956973%7CUnknown%7CTWFpbGZsb3d8eyJFbXB0eU1hcGkiOnRydWUsIlYiOiIwLjAuMDAwMCIsIlAiOiJXaW4zMiIsIkFOIjoiTWFpbCIsIldUIjoyfQ%3D%3D%7C0%7C%7C%7C&amp;sdata=MA3YVJej1MzFSs8PlhcJZ3Rx84mPoBVxDBA3enzwKRQ%3D&amp;reserved=0" TargetMode="External"/><Relationship Id="rId43" Type="http://schemas.openxmlformats.org/officeDocument/2006/relationships/hyperlink" Target="https://www.iadb.org/en/news/barbados-launched-worlds-first-debt-climate-resilience-operation" TargetMode="External"/><Relationship Id="rId48" Type="http://schemas.openxmlformats.org/officeDocument/2006/relationships/hyperlink" Target="https://www.fs.usda.gov/managing-land/fire/grants/cwdg" TargetMode="External"/><Relationship Id="rId64" Type="http://schemas.openxmlformats.org/officeDocument/2006/relationships/hyperlink" Target="https://www.thegef.org/projects-operations/projects/10680" TargetMode="External"/><Relationship Id="rId69" Type="http://schemas.openxmlformats.org/officeDocument/2006/relationships/hyperlink" Target="https://corporatesolutions.swissre.com/alternative-risk-transfer/parametric-solutions/storm.html" TargetMode="External"/><Relationship Id="rId113" Type="http://schemas.openxmlformats.org/officeDocument/2006/relationships/hyperlink" Target="https://www.afdb.org/en/topics-and-sectors/initiatives-and-partnerships/adf-climate-action-window" TargetMode="External"/><Relationship Id="rId118" Type="http://schemas.openxmlformats.org/officeDocument/2006/relationships/hyperlink" Target="https://www.insuresilienceinvestment.fund/" TargetMode="External"/><Relationship Id="rId134" Type="http://schemas.openxmlformats.org/officeDocument/2006/relationships/hyperlink" Target="https://www.adb.org/projects/56138-002/main" TargetMode="External"/><Relationship Id="rId139" Type="http://schemas.openxmlformats.org/officeDocument/2006/relationships/hyperlink" Target="https://uiif-resilience.org/about/" TargetMode="External"/><Relationship Id="rId80" Type="http://schemas.openxmlformats.org/officeDocument/2006/relationships/hyperlink" Target="https://www.qrida.qld.gov.au/program/drought-preparedness-grants" TargetMode="External"/><Relationship Id="rId85" Type="http://schemas.openxmlformats.org/officeDocument/2006/relationships/hyperlink" Target="https://www.climatefinancelab.org/ideas/the-west-african-initiative-for-climate-smart-agriculture/" TargetMode="External"/><Relationship Id="rId12" Type="http://schemas.openxmlformats.org/officeDocument/2006/relationships/hyperlink" Target="https://www.climatebonds.net/files/files/2020-09_GH_Government_of_Ghana.pdf" TargetMode="External"/><Relationship Id="rId17" Type="http://schemas.openxmlformats.org/officeDocument/2006/relationships/hyperlink" Target="https://www.greenclimate.fund/project/fp180" TargetMode="External"/><Relationship Id="rId33" Type="http://schemas.openxmlformats.org/officeDocument/2006/relationships/hyperlink" Target="https://www.climatefinancelab.org/ideas/blockchain-climate-risk-crop-insurance/" TargetMode="External"/><Relationship Id="rId38" Type="http://schemas.openxmlformats.org/officeDocument/2006/relationships/hyperlink" Target="https://www.ilxfund.com/" TargetMode="External"/><Relationship Id="rId59" Type="http://schemas.openxmlformats.org/officeDocument/2006/relationships/hyperlink" Target="https://lagreen.lu/" TargetMode="External"/><Relationship Id="rId103" Type="http://schemas.openxmlformats.org/officeDocument/2006/relationships/hyperlink" Target="https://thedocs.worldbank.org/en/doc/58d421407f57c5eb8d0f35ad843ae474-0340012022/original/case-study-Philippines-CAT-bond.pdf" TargetMode="External"/><Relationship Id="rId108" Type="http://schemas.openxmlformats.org/officeDocument/2006/relationships/hyperlink" Target="https://www.law.berkeley.edu/research/clee/research/climate/climate-risk-initiative/wildfire-resilience-insurance-policy" TargetMode="External"/><Relationship Id="rId124" Type="http://schemas.openxmlformats.org/officeDocument/2006/relationships/hyperlink" Target="https://www.artemis.bm/deal-directory/power-protective-re-ltd-series-2021-1/" TargetMode="External"/><Relationship Id="rId129" Type="http://schemas.openxmlformats.org/officeDocument/2006/relationships/hyperlink" Target="https://www.tuvaluclimatechange.gov.tv/tuvalu-survival-fund-tsf" TargetMode="External"/><Relationship Id="rId54" Type="http://schemas.openxmlformats.org/officeDocument/2006/relationships/hyperlink" Target="https://www.iadb.org/en/news/ecuador-completes-worlds-largest-debt-nature-conversion-idb-and-dfc-support" TargetMode="External"/><Relationship Id="rId70" Type="http://schemas.openxmlformats.org/officeDocument/2006/relationships/hyperlink" Target="https://www.ifad.org/documents/48415603/49456165/Brazil+2000004380+CompensACTION+Brazil+Project+Design+Report+February+2024.pdf/ea2f7959-8ef7-eca2-7cbe-b0f3b3be3bb1?t=1726605010610" TargetMode="External"/><Relationship Id="rId75" Type="http://schemas.openxmlformats.org/officeDocument/2006/relationships/hyperlink" Target="https://ida.worldbank.org/en/financing/ida-private-sector-window/blended-finance-facility-bff" TargetMode="External"/><Relationship Id="rId91" Type="http://schemas.openxmlformats.org/officeDocument/2006/relationships/hyperlink" Target="https://www.blueforest.org/finance/forest-resilience-bond/" TargetMode="External"/><Relationship Id="rId96" Type="http://schemas.openxmlformats.org/officeDocument/2006/relationships/hyperlink" Target="https://www.fema.gov/flood-insurance/work-with-nfip/reinsurance" TargetMode="External"/><Relationship Id="rId140" Type="http://schemas.openxmlformats.org/officeDocument/2006/relationships/hyperlink" Target="https://www.eib.org/en/products/mandates-partnerships/donor-partnerships/trust-funds/city-climate-finance-gap-fund" TargetMode="External"/><Relationship Id="rId145" Type="http://schemas.openxmlformats.org/officeDocument/2006/relationships/comments" Target="../comments2.xml"/><Relationship Id="rId1" Type="http://schemas.openxmlformats.org/officeDocument/2006/relationships/hyperlink" Target="https://www.aiib.org/en/news-events/news/2025/aiib-strengthens-commitment-to-climate-resilient--infrastructure-with-aud500-million-bond-issuance.html" TargetMode="External"/><Relationship Id="rId6" Type="http://schemas.openxmlformats.org/officeDocument/2006/relationships/hyperlink" Target="https://eur03.safelinks.protection.outlook.com/?url=https%3A%2F%2Fwww.convergence.finance%2Fapi%2Ffile%2Ffcf42fa323462c34d33b38aebe61f16f%3A9a99cde5a14ccb6c530c86047b3c087625114e3151c16931afd7e3113a34a38337c20c57a1c0840c9f5be4682a965f27cc4387565bb290a5006a14aa3abd026c7dc5f5ab9cc58940bb2a0b4f0137e637f1c6162a9618b80f1e7d01cfa6462c686cd673c53b03a6181fe7ba9e7bf6f1700bd63d2871758a18d07eba3d8974896ece48f96bd5c948bbdee03b7b9c1800d0&amp;data=05%7C02%7Csfwg.secretariat%40undp.org%7C679a8e03d5e84d7359f808dd86285b98%7Cb3e5db5e2944483799f57488ace54319%7C0%7C0%7C638814232396072698%7CUnknown%7CTWFpbGZsb3d8eyJFbXB0eU1hcGkiOnRydWUsIlYiOiIwLjAuMDAwMCIsIlAiOiJXaW4zMiIsIkFOIjoiTWFpbCIsIldUIjoyfQ%3D%3D%7C0%7C%7C%7C&amp;sdata=%2BQAIzewnCXANK2D636r11%2Bl3ZFXw3TxmvwaZkdIyEAA%3D&amp;reserved=0" TargetMode="External"/><Relationship Id="rId23" Type="http://schemas.openxmlformats.org/officeDocument/2006/relationships/hyperlink" Target="https://www.nature.org/content/dam/tnc/nature/en/documents/TNC-Belize-Debt-Conversion-Case-Study.pdf" TargetMode="External"/><Relationship Id="rId28" Type="http://schemas.openxmlformats.org/officeDocument/2006/relationships/hyperlink" Target="https://documents.worldbank.org/en/publication/documents-reports/documentdetail/099020625101516509" TargetMode="External"/><Relationship Id="rId49" Type="http://schemas.openxmlformats.org/officeDocument/2006/relationships/hyperlink" Target="https://www.epa.gov/emergencies-iaq/wildfire-smoke-preparedness-community-buildings-grant-program" TargetMode="External"/><Relationship Id="rId114" Type="http://schemas.openxmlformats.org/officeDocument/2006/relationships/hyperlink" Target="https://oneacrefund.org/ventures" TargetMode="External"/><Relationship Id="rId119" Type="http://schemas.openxmlformats.org/officeDocument/2006/relationships/hyperlink" Target="https://www.dcwater.com/about-dc-water/media/news/dc-water-goldman-sachs-and-calvert-foundation-pioneer-environmental" TargetMode="External"/><Relationship Id="rId44" Type="http://schemas.openxmlformats.org/officeDocument/2006/relationships/hyperlink" Target="https://publications.iadb.org/publications/english/document/Innovative-Climate-and-Disaster-Risk-Finance-Solutions-Resilience-Building-and-Fiscal-Strengthening-.pdf" TargetMode="External"/><Relationship Id="rId60" Type="http://schemas.openxmlformats.org/officeDocument/2006/relationships/hyperlink" Target="https://www.gfdrr.org/en/publication/how-partnership-powering-progress-towards-resilient-future-madagascar" TargetMode="External"/><Relationship Id="rId65" Type="http://schemas.openxmlformats.org/officeDocument/2006/relationships/hyperlink" Target="https://dcba.lacounty.gov/uncategorized/la-county-household-relief-grant-program-for-wildfire-victims/" TargetMode="External"/><Relationship Id="rId81" Type="http://schemas.openxmlformats.org/officeDocument/2006/relationships/hyperlink" Target="https://www.wisconsinwetlands.org/updates/pioneering-pre-disaster-flood-resilience-grant-program-becomes-law/" TargetMode="External"/><Relationship Id="rId86" Type="http://schemas.openxmlformats.org/officeDocument/2006/relationships/hyperlink" Target="https://www.international-climate-initiative.com/en/project/scale-up-climate-finance-through-the-financial-sector-30-by-30-zero-20-i-415-global-m-30-by-30-zero-scale-up-climate-finance/" TargetMode="External"/><Relationship Id="rId130" Type="http://schemas.openxmlformats.org/officeDocument/2006/relationships/hyperlink" Target="https://www.fiji.gov.fj/Media-Centre/News/FIJIAN-GOVERNMENT-ESTABLISHES-DISASTER-RELIEF-FUND" TargetMode="External"/><Relationship Id="rId135" Type="http://schemas.openxmlformats.org/officeDocument/2006/relationships/hyperlink" Target="https://www.unpri.org/showcasing-leadership/the-axa-impact-fund-climate-and-biodiversity-making-a-difference/8972.article" TargetMode="External"/><Relationship Id="rId13" Type="http://schemas.openxmlformats.org/officeDocument/2006/relationships/hyperlink" Target="https://www.worldbank.org/en/news/feature/2022/03/02/supporting-egypt-s-inaugural-green-bond-issuance" TargetMode="External"/><Relationship Id="rId18" Type="http://schemas.openxmlformats.org/officeDocument/2006/relationships/hyperlink" Target="https://www.reinsurancene.ws/boad-to-use-parametric-insurance-to-cover-sovereign-loan-portfolios/?utm" TargetMode="External"/><Relationship Id="rId39" Type="http://schemas.openxmlformats.org/officeDocument/2006/relationships/hyperlink" Target="https://www.ifc.org/content/dam/ifc/doc/mgrt/pppstories-rwanda-kigalibulkwater.pdf?utm" TargetMode="External"/><Relationship Id="rId109" Type="http://schemas.openxmlformats.org/officeDocument/2006/relationships/hyperlink" Target="https://www.worldwildlife.org/press-releases/wwf-statement-debt-swap-to-protect-peruvian-amazon;%20https:/home.treasury.gov/news/press-releases/jy1724" TargetMode="External"/><Relationship Id="rId34" Type="http://schemas.openxmlformats.org/officeDocument/2006/relationships/hyperlink" Target="https://www.worldbank.org/en/news/press-release/2023/09/29/rwanda-afe-development-bank-launches-first-sustainability-linked-bond-to-promote-inclusive-sustainable-development?utm" TargetMode="External"/><Relationship Id="rId50" Type="http://schemas.openxmlformats.org/officeDocument/2006/relationships/hyperlink" Target="https://ecology.wa.gov/about-us/payments-contracts-grants/grants-loans/find-a-grant-or-loan/drought-planning-and-preparedness-grants" TargetMode="External"/><Relationship Id="rId55" Type="http://schemas.openxmlformats.org/officeDocument/2006/relationships/hyperlink" Target="https://mil.wa.gov/asset/66ce2fa0b0f33/24-25%20EWRG%20Program-FINAL%2020240826.pdf" TargetMode="External"/><Relationship Id="rId76" Type="http://schemas.openxmlformats.org/officeDocument/2006/relationships/hyperlink" Target="https://www.uschamberfoundation.org/solutions/small-business-hurricane-recovery-grant-program" TargetMode="External"/><Relationship Id="rId97" Type="http://schemas.openxmlformats.org/officeDocument/2006/relationships/hyperlink" Target="https://www.climatefinancelab.org/ideas/structured-finance-for-nature/" TargetMode="External"/><Relationship Id="rId104" Type="http://schemas.openxmlformats.org/officeDocument/2006/relationships/hyperlink" Target="https://documents1.worldbank.org/curated/en/420261582340546033/pdf/Nigeria-Rural-Access-and-Agricultural-Marketing-Project.pdf" TargetMode="External"/><Relationship Id="rId120" Type="http://schemas.openxmlformats.org/officeDocument/2006/relationships/hyperlink" Target="https://www.mda.state.mn.us/preparing-extreme-weather-prepare-grant" TargetMode="External"/><Relationship Id="rId125" Type="http://schemas.openxmlformats.org/officeDocument/2006/relationships/hyperlink" Target="https://www.artemis.bm/deal-directory/residential-reinsurance-2021-limited-series-2021-2/" TargetMode="External"/><Relationship Id="rId141" Type="http://schemas.openxmlformats.org/officeDocument/2006/relationships/hyperlink" Target="https://hive.greenfinanceinstitute.com/gfihive/revenues-for-nature/case-studies/quintana-roo-reef-protection-parametric-insurance/" TargetMode="External"/><Relationship Id="rId146" Type="http://schemas.microsoft.com/office/2017/10/relationships/threadedComment" Target="../threadedComments/threadedComment2.xml"/><Relationship Id="rId7" Type="http://schemas.openxmlformats.org/officeDocument/2006/relationships/hyperlink" Target="https://eur03.safelinks.protection.outlook.com/?url=https%3A%2F%2Fpidg.org%2Ffirst-gender-bond-in-south-asia-launched-by-infrazamin-pakistan-and-kashf-foundation%2F&amp;data=05%7C02%7Csfwg.secretariat%40undp.org%7C679a8e03d5e84d7359f808dd86285b98%7Cb3e5db5e2944483799f57488ace54319%7C0%7C0%7C638814232396103741%7CUnknown%7CTWFpbGZsb3d8eyJFbXB0eU1hcGkiOnRydWUsIlYiOiIwLjAuMDAwMCIsIlAiOiJXaW4zMiIsIkFOIjoiTWFpbCIsIldUIjoyfQ%3D%3D%7C0%7C%7C%7C&amp;sdata=fWYF730bFPiy2swOaPXS327v4LDtqgvbZIFar5APpxY%3D&amp;reserved=0" TargetMode="External"/><Relationship Id="rId71" Type="http://schemas.openxmlformats.org/officeDocument/2006/relationships/hyperlink" Target="https://www.eif.org/InvestEU/equity_products_calls/annex-ii-growth-innovation-socialimpact-termsheet.pdf" TargetMode="External"/><Relationship Id="rId92" Type="http://schemas.openxmlformats.org/officeDocument/2006/relationships/hyperlink" Target="https://voterguide.sos.ca.gov/propositions/4/" TargetMode="External"/><Relationship Id="rId2" Type="http://schemas.openxmlformats.org/officeDocument/2006/relationships/hyperlink" Target="https://www.climatepolicyinitiative.org/gca-africa-adaptation-finance/case_studies/seychelles-dfc-2/" TargetMode="External"/><Relationship Id="rId29" Type="http://schemas.openxmlformats.org/officeDocument/2006/relationships/hyperlink" Target="https://eur03.safelinks.protection.outlook.com/?url=https%3A%2F%2Fdocuments.worldbank.org%2Fen%2Fpublication%2Fdocuments-reports%2Fdocumentdetail%2F099112724111018177&amp;data=05%7C02%7Csfwg.secretariat%40undp.org%7Cd6c4325ccbc64482983e08dd8be0d743%7Cb3e5db5e2944483799f57488ace54319%7C0%7C0%7C638820520427028024%7CUnknown%7CTWFpbGZsb3d8eyJFbXB0eU1hcGkiOnRydWUsIlYiOiIwLjAuMDAwMCIsIlAiOiJXaW4zMiIsIkFOIjoiTWFpbCIsIldUIjoyfQ%3D%3D%7C0%7C%7C%7C&amp;sdata=Y2pOCXNz958vwD%2BiMszrsRsJHDt8PBwF8pM3msBOs8w%3D&amp;reserved=0" TargetMode="External"/><Relationship Id="rId24" Type="http://schemas.openxmlformats.org/officeDocument/2006/relationships/hyperlink" Target="https://www.greenclimate.fund/sites/default/files/document/funding-proposal-fp220.pdf" TargetMode="External"/><Relationship Id="rId40" Type="http://schemas.openxmlformats.org/officeDocument/2006/relationships/hyperlink" Target="https://www.climatefinancelab.org/ideas/caapora-the-socio-climate-benefits-fund-2/" TargetMode="External"/><Relationship Id="rId45" Type="http://schemas.openxmlformats.org/officeDocument/2006/relationships/hyperlink" Target="https://www.greenclimate.fund/sites/default/files/document/funding-proposal-fp190.pdf" TargetMode="External"/><Relationship Id="rId66" Type="http://schemas.openxmlformats.org/officeDocument/2006/relationships/hyperlink" Target="https://arpc.gov.au/resources/cyclone-reinsurance-pool-fact-sheet/" TargetMode="External"/><Relationship Id="rId87" Type="http://schemas.openxmlformats.org/officeDocument/2006/relationships/hyperlink" Target="https://acumen.org/programs/acumen-resilient-agriculture-fund/" TargetMode="External"/><Relationship Id="rId110" Type="http://schemas.openxmlformats.org/officeDocument/2006/relationships/hyperlink" Target="https://www.bio-conferences.org/articles/bioconf/full_html/2020/01/bioconf_fies2020_00136/bioconf_fies2020_00136.html" TargetMode="External"/><Relationship Id="rId115" Type="http://schemas.openxmlformats.org/officeDocument/2006/relationships/hyperlink" Target="https://adapta.earth/climatebank" TargetMode="External"/><Relationship Id="rId131" Type="http://schemas.openxmlformats.org/officeDocument/2006/relationships/hyperlink" Target="https://www.worldbank.org/en/topic/disasterriskmanagement/brief/global-risk-financing-facility" TargetMode="External"/><Relationship Id="rId136" Type="http://schemas.openxmlformats.org/officeDocument/2006/relationships/hyperlink" Target="https://documents.worldbank.org/en/publication/documents-reports/documentdetail/099083123092014063" TargetMode="External"/><Relationship Id="rId61" Type="http://schemas.openxmlformats.org/officeDocument/2006/relationships/hyperlink" Target="https://documents.worldbank.org/en/publication/documents-reports/documentdetail/316601611543685552/indonesia-disaster-risk-finance-and-insurance-project" TargetMode="External"/><Relationship Id="rId82" Type="http://schemas.openxmlformats.org/officeDocument/2006/relationships/hyperlink" Target="https://www.sonomaopenspace.org/our-impact/vegmanagement/" TargetMode="External"/><Relationship Id="rId19" Type="http://schemas.openxmlformats.org/officeDocument/2006/relationships/hyperlink" Target="https://www.hoganlovells.com/en/publications/italy-sets-out-the-legal-framework-for-compulsory-nat-cat-insurance" TargetMode="External"/><Relationship Id="rId14" Type="http://schemas.openxmlformats.org/officeDocument/2006/relationships/hyperlink" Target="https://www.cagd.bj/en/news-en/benin-sends-message-saves-costs-with-first-african-sovereign-sdg-bond/" TargetMode="External"/><Relationship Id="rId30" Type="http://schemas.openxmlformats.org/officeDocument/2006/relationships/hyperlink" Target="https://eur03.safelinks.protection.outlook.com/?url=https%3A%2F%2Fdocuments.worldbank.org%2Fen%2Fpublication%2Fdocuments-reports%2Fdocumentdetail%2F099071124175529762&amp;data=05%7C02%7Csfwg.secretariat%40undp.org%7Cd6c4325ccbc64482983e08dd8be0d743%7Cb3e5db5e2944483799f57488ace54319%7C0%7C0%7C638820520427014282%7CUnknown%7CTWFpbGZsb3d8eyJFbXB0eU1hcGkiOnRydWUsIlYiOiIwLjAuMDAwMCIsIlAiOiJXaW4zMiIsIkFOIjoiTWFpbCIsIldUIjoyfQ%3D%3D%7C0%7C%7C%7C&amp;sdata=Vh7BeUxCwRUCnLmWPsJ5AF8rB%2F9sw9YkDnUTjTnIFi4%3D&amp;reserved=0" TargetMode="External"/><Relationship Id="rId35" Type="http://schemas.openxmlformats.org/officeDocument/2006/relationships/hyperlink" Target="https://www.climatepolicyinitiative.org/publication/amazonia-sustainable-supply-chains-mechanism" TargetMode="External"/><Relationship Id="rId56" Type="http://schemas.openxmlformats.org/officeDocument/2006/relationships/hyperlink" Target="https://www.dcr.virginia.gov/dam-safety-and-floodplains/dsfpm-cfpf" TargetMode="External"/><Relationship Id="rId77" Type="http://schemas.openxmlformats.org/officeDocument/2006/relationships/hyperlink" Target="https://www.greenclimate.fund/project/fp152" TargetMode="External"/><Relationship Id="rId100" Type="http://schemas.openxmlformats.org/officeDocument/2006/relationships/hyperlink" Target="https://www.bndes.gov.br/wps/portal/site/home" TargetMode="External"/><Relationship Id="rId105" Type="http://schemas.openxmlformats.org/officeDocument/2006/relationships/hyperlink" Target="https://www.climatefinancelab.org/wp-content/uploads/2023/01/CILRIF-report.pdf" TargetMode="External"/><Relationship Id="rId126" Type="http://schemas.openxmlformats.org/officeDocument/2006/relationships/hyperlink" Target="https://www.chron.com/neighborhood/bayarea/news/article/League-City-voters-OK-145-bond-package-sales-13820019.php" TargetMode="External"/><Relationship Id="rId147" Type="http://schemas.microsoft.com/office/2019/04/relationships/documenttask" Target="../documenttasks/documenttask1.xml"/><Relationship Id="rId8" Type="http://schemas.openxmlformats.org/officeDocument/2006/relationships/hyperlink" Target="https://eur03.safelinks.protection.outlook.com/?url=https%3A%2F%2Fwww.admcapital.com%2Fadm-capital-launches-first-impact-fund%2F&amp;data=05%7C02%7Csfwg.secretariat%40undp.org%7C679a8e03d5e84d7359f808dd86285b98%7Cb3e5db5e2944483799f57488ace54319%7C0%7C0%7C638814232396153826%7CUnknown%7CTWFpbGZsb3d8eyJFbXB0eU1hcGkiOnRydWUsIlYiOiIwLjAuMDAwMCIsIlAiOiJXaW4zMiIsIkFOIjoiTWFpbCIsIldUIjoyfQ%3D%3D%7C0%7C%7C%7C&amp;sdata=mpigcqTRfL7VG938BuwT%2BayBBTZAFc9bKWlL90xjUVw%3D&amp;reserved=0" TargetMode="External"/><Relationship Id="rId51" Type="http://schemas.openxmlformats.org/officeDocument/2006/relationships/hyperlink" Target="https://lci.ca.gov/climate/icarp/grants/extreme-heat-community-resilience.html" TargetMode="External"/><Relationship Id="rId72" Type="http://schemas.openxmlformats.org/officeDocument/2006/relationships/hyperlink" Target="https://www.ifad.org/documents/48415603/49456165/Lesotho+2000002340+ROLL+Project+Design+Report+August+2021.pdf/9281f25d-35e3-cd90-c259-621ee31d5b3f?t=1726607240051" TargetMode="External"/><Relationship Id="rId93" Type="http://schemas.openxmlformats.org/officeDocument/2006/relationships/hyperlink" Target="https://www.atlantawatershed.org/environmental-impact-bond/" TargetMode="External"/><Relationship Id="rId98" Type="http://schemas.openxmlformats.org/officeDocument/2006/relationships/hyperlink" Target="https://www.climatepolicyinitiative.org/wp-content/uploads/2020/09/Climate_Adaptation_Notes_Instrument_Analysis.pdf" TargetMode="External"/><Relationship Id="rId121" Type="http://schemas.openxmlformats.org/officeDocument/2006/relationships/hyperlink" Target="https://www.nationalwealthfund.org.uk/news/uk-infrastructure-bank-invest-ps50m-first-uk-reservoir-be-built-1980s" TargetMode="External"/><Relationship Id="rId142" Type="http://schemas.openxmlformats.org/officeDocument/2006/relationships/printerSettings" Target="../printerSettings/printerSettings1.bin"/><Relationship Id="rId3" Type="http://schemas.openxmlformats.org/officeDocument/2006/relationships/hyperlink" Target="https://www.africafc.org/es/noticias-e-informaci%C3%B3n/noticias/green-climate-fund-commits-record-us-253-million-to-afcs-infrastructure-climate-resilient-fund-for-africa" TargetMode="External"/><Relationship Id="rId25" Type="http://schemas.openxmlformats.org/officeDocument/2006/relationships/hyperlink" Target="https://www.greenclimate.fund/sites/default/files/document/funding-proposal-fp223.pdf" TargetMode="External"/><Relationship Id="rId46" Type="http://schemas.openxmlformats.org/officeDocument/2006/relationships/hyperlink" Target="https://www.fema.gov/fact-sheet/femas-safeguarding-tomorrow-revolving-loan-fund-program" TargetMode="External"/><Relationship Id="rId67" Type="http://schemas.openxmlformats.org/officeDocument/2006/relationships/hyperlink" Target="https://www.adb.org/news/features/qa-innovative-finance-facility-climate-asia-pacific-if-cap" TargetMode="External"/><Relationship Id="rId116" Type="http://schemas.openxmlformats.org/officeDocument/2006/relationships/hyperlink" Target="https://www.climatefinancelab.org/ideas/agricultural-supply-chain-adaptation-facility/" TargetMode="External"/><Relationship Id="rId137" Type="http://schemas.openxmlformats.org/officeDocument/2006/relationships/hyperlink" Target="https://www.agriculture.gov.au/agriculture-land/farm-food-drought/drought/future-drought-fund" TargetMode="External"/><Relationship Id="rId20" Type="http://schemas.openxmlformats.org/officeDocument/2006/relationships/hyperlink" Target="https://thedocs.worldbank.org/en/doc/43a111757d3b1ff1cabde80ee7eb0535-0340012021/original/Case-Study-Jamaica-Cat-Bond.pdf" TargetMode="External"/><Relationship Id="rId41" Type="http://schemas.openxmlformats.org/officeDocument/2006/relationships/hyperlink" Target="https://www.dt.mef.gov.it/export/sites/sitodt/modules/documenti_it/debito_pubblico/btp_green_post_emissioni/Rapporto-2024-Allocazione-e-Impatto-BTP-Green-25.06.2024.pdf" TargetMode="External"/><Relationship Id="rId62" Type="http://schemas.openxmlformats.org/officeDocument/2006/relationships/hyperlink" Target="https://www.sanmiguelcountyco.gov/DocumentCenter/View/7749/Payment-for-Ecosystem-Services-Brochure-PDF?bidId=" TargetMode="External"/><Relationship Id="rId83" Type="http://schemas.openxmlformats.org/officeDocument/2006/relationships/hyperlink" Target="https://www.gregoryvlane.com/pdfs/JMP_Lane.pdf" TargetMode="External"/><Relationship Id="rId88" Type="http://schemas.openxmlformats.org/officeDocument/2006/relationships/hyperlink" Target="https://www.allianz.com/en/mediacenter/news/commitment/environment/231201-allianz-sdg-loan-fund-mobilizes-over-usd-one-billion-of-investor-capital.html" TargetMode="External"/><Relationship Id="rId111" Type="http://schemas.openxmlformats.org/officeDocument/2006/relationships/hyperlink" Target="https://www.eib.org/en/projects/pipelines/all/20230145" TargetMode="External"/><Relationship Id="rId132" Type="http://schemas.openxmlformats.org/officeDocument/2006/relationships/hyperlink" Target="https://www.artemis.bm/news/parametric-philippine-city-disaster-insurance-pool-in-the-works/" TargetMode="External"/><Relationship Id="rId15" Type="http://schemas.openxmlformats.org/officeDocument/2006/relationships/hyperlink" Target="https://www.blueorchard.com/wp-content/uploads/2020-Protecting-low-income-communities-through-climate-insurance-by-IIF-1.pdf" TargetMode="External"/><Relationship Id="rId36" Type="http://schemas.openxmlformats.org/officeDocument/2006/relationships/hyperlink" Target="https://www.afdb.org/en/news-and-events/african-development-bank-mariner-investment-group-and-africa50-price-landmark-1-billion-impact-securitization-18494" TargetMode="External"/><Relationship Id="rId57" Type="http://schemas.openxmlformats.org/officeDocument/2006/relationships/hyperlink" Target="https://www.cityofsanrafael.org/wildfire-mitigation-grant-program/" TargetMode="External"/><Relationship Id="rId106" Type="http://schemas.openxmlformats.org/officeDocument/2006/relationships/hyperlink" Target="https://www.afdb.org/en/topics-and-sectors/initiatives-and-partnerships/africa-disaster-risk-financing-programme-adrifi" TargetMode="External"/><Relationship Id="rId127" Type="http://schemas.openxmlformats.org/officeDocument/2006/relationships/hyperlink" Target="https://www.guycarp.com/insights/2024/09/examining-developments-italian-nat-cat-insurance-scheme.html" TargetMode="External"/><Relationship Id="rId10" Type="http://schemas.openxmlformats.org/officeDocument/2006/relationships/hyperlink" Target="https://eur03.safelinks.protection.outlook.com/?url=https%3A%2F%2Fwww.eib.org%2Fen%2Fprojects%2Fpipelines%2Fall%2F20240355&amp;data=05%7C02%7Csfwg.secretariat%40undp.org%7C30cf312987f14367e89c08dd8660de90%7Cb3e5db5e2944483799f57488ace54319%7C0%7C0%7C638814472827733713%7CUnknown%7CTWFpbGZsb3d8eyJFbXB0eU1hcGkiOnRydWUsIlYiOiIwLjAuMDAwMCIsIlAiOiJXaW4zMiIsIkFOIjoiTWFpbCIsIldUIjoyfQ%3D%3D%7C0%7C%7C%7C&amp;sdata=n8IHOX0%2FdohetgqxXJBOInK3Xay7KgW2A1m7H6Wkmug%3D&amp;reserved=0" TargetMode="External"/><Relationship Id="rId31" Type="http://schemas.openxmlformats.org/officeDocument/2006/relationships/hyperlink" Target="https://eur03.safelinks.protection.outlook.com/?url=https%3A%2F%2Fdocuments.worldbank.org%2Fen%2Fpublication%2Fdocuments-reports%2Fdocumentdetail%2F099135112082227140&amp;data=05%7C02%7Csfwg.secretariat%40undp.org%7Cd6c4325ccbc64482983e08dd8be0d743%7Cb3e5db5e2944483799f57488ace54319%7C0%7C0%7C638820520426985955%7CUnknown%7CTWFpbGZsb3d8eyJFbXB0eU1hcGkiOnRydWUsIlYiOiIwLjAuMDAwMCIsIlAiOiJXaW4zMiIsIkFOIjoiTWFpbCIsIldUIjoyfQ%3D%3D%7C0%7C%7C%7C&amp;sdata=en2ZUFon%2FaMcfJNGB8WMA6CLwSvVWK2b3Fgf0drf9tk%3D&amp;reserved=0" TargetMode="External"/><Relationship Id="rId52" Type="http://schemas.openxmlformats.org/officeDocument/2006/relationships/hyperlink" Target="https://floridadep.gov/rcp/rcp/content/florida-hurricane-restoration-reimbursement-grant-program" TargetMode="External"/><Relationship Id="rId73" Type="http://schemas.openxmlformats.org/officeDocument/2006/relationships/hyperlink" Target="https://www.ifad.org/documents/48415603/49455965/Ethiopia+2000003447+PACT+Project+Design+Report+January+2023.pdf/ce97b170-41c7-f43e-d829-d28554f174cc?t=1726605946625" TargetMode="External"/><Relationship Id="rId78" Type="http://schemas.openxmlformats.org/officeDocument/2006/relationships/hyperlink" Target="https://agriculture.vic.gov.au/farm-management/dry-seasons-and-drought-support/grants-and-financial-support/on-farm-drought-infrastructure-grants" TargetMode="External"/><Relationship Id="rId94" Type="http://schemas.openxmlformats.org/officeDocument/2006/relationships/hyperlink" Target="https://www.artemis.bm/news/mta-secures-100m-metrocat-re-cat-bond-at-bottom-of-price-guidance/" TargetMode="External"/><Relationship Id="rId99" Type="http://schemas.openxmlformats.org/officeDocument/2006/relationships/hyperlink" Target="https://greenguarantee.co/" TargetMode="External"/><Relationship Id="rId101" Type="http://schemas.openxmlformats.org/officeDocument/2006/relationships/hyperlink" Target="https://webgate.ec.europa.eu/life/publicWebsite/project/LIFE23-CCA-FR-LIFE-VINOSHIELD-101158020/protect-vines-against-climatic-variations" TargetMode="External"/><Relationship Id="rId122" Type="http://schemas.openxmlformats.org/officeDocument/2006/relationships/hyperlink" Target="https://www.edf.org/media/edf-designing-first-ever-environmental-impact-bond-wetland-restoration" TargetMode="External"/><Relationship Id="rId143" Type="http://schemas.openxmlformats.org/officeDocument/2006/relationships/vmlDrawing" Target="../drawings/vmlDrawing2.vml"/><Relationship Id="rId4" Type="http://schemas.openxmlformats.org/officeDocument/2006/relationships/hyperlink" Target="https://www.thegef.org/projects-operations/projects/11327" TargetMode="External"/><Relationship Id="rId9" Type="http://schemas.openxmlformats.org/officeDocument/2006/relationships/hyperlink" Target="https://eur03.safelinks.protection.outlook.com/?url=https%3A%2F%2Fwww.eib.org%2Fen%2Fpress%2Fall%2F2024-321-la-banque-agricole-et-la-bei-avec-le-soutien-de-l-ue-signent-un-accord-pour-appuyer-la-souverainete-alimentaire-du-senegal&amp;data=05%7C02%7Csfwg.secretariat%40undp.org%7C30cf312987f14367e89c08dd8660de90%7Cb3e5db5e2944483799f57488ace54319%7C0%7C0%7C638814472827687508%7CUnknown%7CTWFpbGZsb3d8eyJFbXB0eU1hcGkiOnRydWUsIlYiOiIwLjAuMDAwMCIsIlAiOiJXaW4zMiIsIkFOIjoiTWFpbCIsIldUIjoyfQ%3D%3D%7C0%7C%7C%7C&amp;sdata=L06ET4V8%2BDh0PCEEpWAGDZzBaCkDfbJpQ4c92XK59%2F8%3D&amp;reserved=0" TargetMode="External"/><Relationship Id="rId26" Type="http://schemas.openxmlformats.org/officeDocument/2006/relationships/hyperlink" Target="https://eur03.safelinks.protection.outlook.com/?url=https%3A%2F%2Fwebgate.ec.europa.eu%2Flife%2FpublicWebsite%2Fproject%2FLIFE23-CCA-FR-LIFE_adapto_plus-101157189%2Fadapto-mainstreaming-soft-shoreline-management-for-coastal-adaptation&amp;data=05%7C02%7Csfwg.secretariat%40undp.org%7Cd6c4325ccbc64482983e08dd8be0d743%7Cb3e5db5e2944483799f57488ace54319%7C0%7C0%7C638820520426944779%7CUnknown%7CTWFpbGZsb3d8eyJFbXB0eU1hcGkiOnRydWUsIlYiOiIwLjAuMDAwMCIsIlAiOiJXaW4zMiIsIkFOIjoiTWFpbCIsIldUIjoyfQ%3D%3D%7C0%7C%7C%7C&amp;sdata=lXSBYbqYudNUmzHnYE5pbpBRnwCgzoKHQdu2rmGZjdk%3D&amp;reserved=0" TargetMode="External"/><Relationship Id="rId47" Type="http://schemas.openxmlformats.org/officeDocument/2006/relationships/hyperlink" Target="https://www.grants.ca.gov/grants/california-small-agricultural-business-drought-and-flood-relief-grant-program-groups-1-2/" TargetMode="External"/><Relationship Id="rId68" Type="http://schemas.openxmlformats.org/officeDocument/2006/relationships/hyperlink" Target="https://descartesunderwriting.com/solutions/cyclone" TargetMode="External"/><Relationship Id="rId89" Type="http://schemas.openxmlformats.org/officeDocument/2006/relationships/hyperlink" Target="https://www.thedfcd.com/" TargetMode="External"/><Relationship Id="rId112" Type="http://schemas.openxmlformats.org/officeDocument/2006/relationships/hyperlink" Target="https://www.iadb.org/en/project/BL-L1042" TargetMode="External"/><Relationship Id="rId133" Type="http://schemas.openxmlformats.org/officeDocument/2006/relationships/hyperlink" Target="https://www.elibrary.imf.org/view/journals/007/2021/076/article-A001-en.xml" TargetMode="External"/><Relationship Id="rId16" Type="http://schemas.openxmlformats.org/officeDocument/2006/relationships/hyperlink" Target="https://www.climatebonds.net/files/reports/cbio_sa_energytrans_03d.pdf" TargetMode="External"/><Relationship Id="rId37" Type="http://schemas.openxmlformats.org/officeDocument/2006/relationships/hyperlink" Target="https://www.cif.org/projects/pacific-resilience-program-prep" TargetMode="External"/><Relationship Id="rId58" Type="http://schemas.openxmlformats.org/officeDocument/2006/relationships/hyperlink" Target="https://www.rbf.gov.fj/wp-content/uploads/2020/03/Fiji-Sovereign-Green-Bond-Impact-Report-2019.pdf" TargetMode="External"/><Relationship Id="rId79" Type="http://schemas.openxmlformats.org/officeDocument/2006/relationships/hyperlink" Target="https://www.eib.org/en/projects/pipelines/all/20230656" TargetMode="External"/><Relationship Id="rId102" Type="http://schemas.openxmlformats.org/officeDocument/2006/relationships/hyperlink" Target="https://unsouthsouth.org/2020/09/11/india-pledges-approximately-fj-1-8m-towards-developing-climate-disaster-risk-financing-in-fiji/" TargetMode="External"/><Relationship Id="rId123" Type="http://schemas.openxmlformats.org/officeDocument/2006/relationships/hyperlink" Target="https://www.firstrand.co.za/media/investors/governance/firstrand-sustainability-bond-framework.pdf" TargetMode="External"/><Relationship Id="rId144" Type="http://schemas.openxmlformats.org/officeDocument/2006/relationships/table" Target="../tables/table1.xml"/></Relationships>
</file>

<file path=xl/worksheets/_rels/sheet4.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3.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C9D60-6168-409F-AE6C-7D4534A66040}">
  <dimension ref="A1:N25"/>
  <sheetViews>
    <sheetView topLeftCell="A11" workbookViewId="0">
      <selection activeCell="B15" sqref="B15"/>
    </sheetView>
  </sheetViews>
  <sheetFormatPr baseColWidth="10" defaultColWidth="8.6640625" defaultRowHeight="15"/>
  <cols>
    <col min="1" max="1" width="6.33203125" customWidth="1"/>
    <col min="2" max="2" width="31.83203125" style="1" customWidth="1"/>
    <col min="3" max="14" width="15.6640625" customWidth="1"/>
  </cols>
  <sheetData>
    <row r="1" spans="1:14">
      <c r="C1" s="93" t="s">
        <v>0</v>
      </c>
      <c r="D1" s="93"/>
      <c r="E1" s="93"/>
      <c r="F1" s="93"/>
      <c r="G1" s="93"/>
      <c r="H1" s="93"/>
      <c r="I1" s="93"/>
      <c r="J1" s="93"/>
      <c r="K1" s="93"/>
      <c r="L1" s="93"/>
      <c r="M1" s="93"/>
      <c r="N1" s="93"/>
    </row>
    <row r="2" spans="1:14" ht="37.5" customHeight="1">
      <c r="B2" s="6" t="s">
        <v>1</v>
      </c>
      <c r="C2" s="31" t="s">
        <v>2</v>
      </c>
      <c r="D2" s="31" t="s">
        <v>3</v>
      </c>
      <c r="E2" s="31" t="s">
        <v>4</v>
      </c>
      <c r="F2" s="31" t="s">
        <v>5</v>
      </c>
      <c r="G2" s="31" t="s">
        <v>6</v>
      </c>
      <c r="H2" s="31" t="s">
        <v>7</v>
      </c>
      <c r="I2" s="31" t="s">
        <v>8</v>
      </c>
      <c r="J2" s="31" t="s">
        <v>9</v>
      </c>
      <c r="K2" s="31" t="s">
        <v>10</v>
      </c>
      <c r="L2" s="31" t="s">
        <v>11</v>
      </c>
      <c r="M2" s="31" t="s">
        <v>12</v>
      </c>
      <c r="N2" s="31" t="s">
        <v>13</v>
      </c>
    </row>
    <row r="3" spans="1:14" ht="30" customHeight="1">
      <c r="A3" s="94" t="s">
        <v>14</v>
      </c>
      <c r="B3" s="4" t="s">
        <v>15</v>
      </c>
      <c r="D3" s="32"/>
      <c r="E3" s="32"/>
      <c r="F3" s="32"/>
      <c r="G3" s="32"/>
      <c r="H3" s="32"/>
      <c r="I3" s="32"/>
      <c r="J3" s="32"/>
      <c r="K3" s="32"/>
      <c r="L3" s="32"/>
      <c r="M3" s="32"/>
      <c r="N3" s="32"/>
    </row>
    <row r="4" spans="1:14" ht="30" customHeight="1">
      <c r="A4" s="94"/>
      <c r="B4" s="4" t="s">
        <v>16</v>
      </c>
      <c r="C4" s="32"/>
      <c r="D4" s="33"/>
      <c r="E4" s="32"/>
      <c r="F4" s="32"/>
      <c r="G4" s="32"/>
      <c r="H4" s="32"/>
      <c r="I4" s="32"/>
      <c r="J4" s="32"/>
      <c r="K4" s="32"/>
      <c r="L4" s="32"/>
      <c r="M4" s="32"/>
      <c r="N4" s="32"/>
    </row>
    <row r="5" spans="1:14" ht="30" customHeight="1">
      <c r="A5" s="94"/>
      <c r="B5" s="4" t="s">
        <v>17</v>
      </c>
      <c r="C5" s="32"/>
      <c r="D5" s="32"/>
      <c r="E5" s="32"/>
      <c r="F5" s="32"/>
      <c r="G5" s="32"/>
      <c r="H5" s="32"/>
      <c r="I5" s="32"/>
      <c r="J5" s="32"/>
      <c r="K5" s="32"/>
      <c r="L5" s="32"/>
      <c r="M5" s="32"/>
      <c r="N5" s="32"/>
    </row>
    <row r="6" spans="1:14" ht="30" customHeight="1">
      <c r="A6" s="94"/>
      <c r="B6" s="4" t="s">
        <v>18</v>
      </c>
      <c r="C6" s="32"/>
      <c r="D6" s="32"/>
      <c r="E6" s="32"/>
      <c r="F6" s="32"/>
      <c r="G6" s="32"/>
      <c r="H6" s="32"/>
      <c r="I6" s="32"/>
      <c r="J6" s="32"/>
      <c r="K6" s="32"/>
      <c r="L6" s="32"/>
      <c r="M6" s="32"/>
      <c r="N6" s="32"/>
    </row>
    <row r="7" spans="1:14" ht="30" customHeight="1">
      <c r="A7" s="94"/>
      <c r="B7" s="4" t="s">
        <v>19</v>
      </c>
      <c r="C7" s="32"/>
      <c r="D7" s="32"/>
      <c r="E7" s="32"/>
      <c r="F7" s="32"/>
      <c r="G7" s="32"/>
      <c r="H7" s="32"/>
      <c r="I7" s="32"/>
      <c r="J7" s="32"/>
      <c r="K7" s="32"/>
      <c r="L7" s="32"/>
      <c r="M7" s="32"/>
      <c r="N7" s="32"/>
    </row>
    <row r="8" spans="1:14" ht="30" customHeight="1">
      <c r="A8" s="94"/>
      <c r="B8" s="4" t="s">
        <v>20</v>
      </c>
      <c r="C8" s="32"/>
      <c r="D8" s="32"/>
      <c r="E8" s="32"/>
      <c r="F8" s="32"/>
      <c r="G8" s="32"/>
      <c r="H8" s="32"/>
      <c r="I8" s="32"/>
      <c r="J8" s="32"/>
      <c r="K8" s="32"/>
      <c r="L8" s="32"/>
      <c r="M8" s="32"/>
      <c r="N8" s="32"/>
    </row>
    <row r="9" spans="1:14" ht="30" customHeight="1">
      <c r="A9" s="94"/>
      <c r="B9" s="4" t="s">
        <v>21</v>
      </c>
      <c r="C9" s="32"/>
      <c r="D9" s="32"/>
      <c r="E9" s="32"/>
      <c r="F9" s="32"/>
      <c r="G9" s="32"/>
      <c r="H9" s="32"/>
      <c r="I9" s="32"/>
      <c r="J9" s="32"/>
      <c r="K9" s="32"/>
      <c r="L9" s="32"/>
      <c r="M9" s="32"/>
      <c r="N9" s="32"/>
    </row>
    <row r="10" spans="1:14" ht="30" customHeight="1">
      <c r="A10" s="94"/>
      <c r="B10" s="4" t="s">
        <v>22</v>
      </c>
      <c r="C10" s="32"/>
      <c r="D10" s="32"/>
      <c r="E10" s="32"/>
      <c r="F10" s="32"/>
      <c r="G10" s="32"/>
      <c r="H10" s="32"/>
      <c r="I10" s="32"/>
      <c r="J10" s="32"/>
      <c r="K10" s="32"/>
      <c r="L10" s="32"/>
      <c r="M10" s="32"/>
      <c r="N10" s="32"/>
    </row>
    <row r="11" spans="1:14" ht="30" customHeight="1">
      <c r="A11" s="94"/>
      <c r="B11" s="4" t="s">
        <v>23</v>
      </c>
      <c r="C11" s="34"/>
      <c r="D11" s="34"/>
      <c r="E11" s="34"/>
      <c r="F11" s="34"/>
      <c r="G11" s="34"/>
      <c r="H11" s="34"/>
      <c r="I11" s="34"/>
      <c r="J11" s="34"/>
      <c r="K11" s="34"/>
      <c r="L11" s="34"/>
      <c r="M11" s="34"/>
      <c r="N11" s="34"/>
    </row>
    <row r="12" spans="1:14" ht="30" customHeight="1">
      <c r="A12" s="94"/>
      <c r="B12" s="5" t="s">
        <v>24</v>
      </c>
      <c r="C12" s="2"/>
      <c r="D12" s="2"/>
      <c r="E12" s="2"/>
      <c r="F12" s="2"/>
      <c r="G12" s="2"/>
      <c r="H12" s="2"/>
      <c r="I12" s="2"/>
      <c r="J12" s="2"/>
      <c r="K12" s="2"/>
      <c r="L12" s="2"/>
      <c r="M12" s="2"/>
      <c r="N12" s="2"/>
    </row>
    <row r="13" spans="1:14">
      <c r="C13" s="1"/>
      <c r="D13" s="1"/>
      <c r="E13" s="1"/>
      <c r="F13" s="1"/>
      <c r="G13" s="1"/>
      <c r="H13" s="1"/>
      <c r="I13" s="1"/>
      <c r="J13" s="1"/>
      <c r="K13" s="1"/>
      <c r="L13" s="1"/>
      <c r="M13" s="1"/>
      <c r="N13" s="1"/>
    </row>
    <row r="14" spans="1:14" ht="29.25" customHeight="1">
      <c r="B14" s="95" t="s">
        <v>25</v>
      </c>
      <c r="C14" s="95"/>
    </row>
    <row r="15" spans="1:14" ht="16">
      <c r="A15">
        <f>1</f>
        <v>1</v>
      </c>
      <c r="B15" s="3" t="s">
        <v>26</v>
      </c>
      <c r="C15" s="3" t="s">
        <v>27</v>
      </c>
    </row>
    <row r="16" spans="1:14" ht="16">
      <c r="A16">
        <f>A15+1</f>
        <v>2</v>
      </c>
      <c r="B16" s="3" t="s">
        <v>28</v>
      </c>
      <c r="C16" s="3" t="s">
        <v>29</v>
      </c>
    </row>
    <row r="17" spans="1:3" ht="16">
      <c r="A17">
        <f t="shared" ref="A17:A25" si="0">A16+1</f>
        <v>3</v>
      </c>
      <c r="B17" s="3" t="s">
        <v>30</v>
      </c>
      <c r="C17" s="3" t="s">
        <v>31</v>
      </c>
    </row>
    <row r="18" spans="1:3" ht="16">
      <c r="A18">
        <f t="shared" si="0"/>
        <v>4</v>
      </c>
      <c r="B18" s="3" t="s">
        <v>32</v>
      </c>
      <c r="C18" s="3" t="s">
        <v>33</v>
      </c>
    </row>
    <row r="19" spans="1:3" ht="16">
      <c r="A19">
        <f t="shared" si="0"/>
        <v>5</v>
      </c>
      <c r="B19" s="3" t="s">
        <v>34</v>
      </c>
      <c r="C19" s="3" t="s">
        <v>31</v>
      </c>
    </row>
    <row r="20" spans="1:3" ht="16">
      <c r="A20">
        <f t="shared" si="0"/>
        <v>6</v>
      </c>
      <c r="B20" s="3" t="s">
        <v>35</v>
      </c>
      <c r="C20" s="3" t="s">
        <v>36</v>
      </c>
    </row>
    <row r="21" spans="1:3" ht="16">
      <c r="A21">
        <f t="shared" si="0"/>
        <v>7</v>
      </c>
      <c r="B21" s="3" t="s">
        <v>37</v>
      </c>
      <c r="C21" s="3" t="s">
        <v>38</v>
      </c>
    </row>
    <row r="22" spans="1:3" ht="16">
      <c r="A22">
        <f t="shared" si="0"/>
        <v>8</v>
      </c>
      <c r="B22" s="3" t="s">
        <v>39</v>
      </c>
      <c r="C22" s="3" t="s">
        <v>40</v>
      </c>
    </row>
    <row r="23" spans="1:3" ht="16">
      <c r="A23">
        <f t="shared" si="0"/>
        <v>9</v>
      </c>
      <c r="B23" s="3" t="s">
        <v>41</v>
      </c>
      <c r="C23" s="3" t="s">
        <v>42</v>
      </c>
    </row>
    <row r="24" spans="1:3" ht="16">
      <c r="A24">
        <f t="shared" si="0"/>
        <v>10</v>
      </c>
      <c r="B24" s="3" t="s">
        <v>43</v>
      </c>
      <c r="C24" s="3" t="s">
        <v>44</v>
      </c>
    </row>
    <row r="25" spans="1:3" ht="16">
      <c r="A25">
        <f t="shared" si="0"/>
        <v>11</v>
      </c>
      <c r="B25" s="3" t="s">
        <v>45</v>
      </c>
      <c r="C25" s="3" t="s">
        <v>46</v>
      </c>
    </row>
  </sheetData>
  <mergeCells count="3">
    <mergeCell ref="C1:N1"/>
    <mergeCell ref="A3:A12"/>
    <mergeCell ref="B14:C14"/>
  </mergeCell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AFD10-51FD-4B9B-B814-EA198243372F}">
  <dimension ref="A1:M53"/>
  <sheetViews>
    <sheetView tabSelected="1" workbookViewId="0">
      <selection activeCell="H15" sqref="H15"/>
    </sheetView>
  </sheetViews>
  <sheetFormatPr baseColWidth="10" defaultColWidth="8.83203125" defaultRowHeight="15"/>
  <cols>
    <col min="1" max="1" width="4.33203125" style="7" customWidth="1"/>
    <col min="2" max="2" width="11.5" customWidth="1"/>
  </cols>
  <sheetData>
    <row r="1" spans="1:13">
      <c r="A1" s="91" t="s">
        <v>1521</v>
      </c>
      <c r="B1" s="92"/>
      <c r="C1" s="92"/>
      <c r="D1" s="92"/>
      <c r="E1" s="92"/>
      <c r="F1" s="92"/>
      <c r="G1" s="92"/>
      <c r="H1" s="92"/>
      <c r="I1" s="92"/>
      <c r="J1" s="92"/>
      <c r="K1" s="92"/>
      <c r="L1" s="92"/>
      <c r="M1" s="92"/>
    </row>
    <row r="2" spans="1:13">
      <c r="A2" s="92" t="s">
        <v>1522</v>
      </c>
      <c r="B2" s="92"/>
      <c r="C2" s="92"/>
      <c r="D2" s="92"/>
      <c r="E2" s="92"/>
      <c r="F2" s="92"/>
      <c r="G2" s="92"/>
      <c r="H2" s="92"/>
      <c r="I2" s="92"/>
      <c r="J2" s="92"/>
      <c r="K2" s="92"/>
      <c r="L2" s="92"/>
      <c r="M2" s="92"/>
    </row>
    <row r="3" spans="1:13">
      <c r="A3" s="92" t="s">
        <v>1523</v>
      </c>
      <c r="B3" s="92"/>
      <c r="C3" s="92"/>
      <c r="D3" s="92"/>
      <c r="E3" s="92"/>
      <c r="F3" s="92"/>
      <c r="G3" s="92"/>
      <c r="H3" s="92"/>
      <c r="I3" s="92"/>
      <c r="J3" s="92"/>
      <c r="K3" s="92"/>
      <c r="L3" s="92"/>
      <c r="M3" s="92"/>
    </row>
    <row r="4" spans="1:13">
      <c r="A4"/>
    </row>
    <row r="5" spans="1:13">
      <c r="A5" s="88" t="s">
        <v>1475</v>
      </c>
    </row>
    <row r="6" spans="1:13">
      <c r="B6" s="86" t="s">
        <v>1476</v>
      </c>
    </row>
    <row r="7" spans="1:13">
      <c r="B7" s="86" t="s">
        <v>1477</v>
      </c>
    </row>
    <row r="8" spans="1:13">
      <c r="B8" s="86" t="s">
        <v>1478</v>
      </c>
    </row>
    <row r="9" spans="1:13">
      <c r="B9" s="86" t="s">
        <v>1479</v>
      </c>
    </row>
    <row r="10" spans="1:13">
      <c r="B10" s="86" t="s">
        <v>1480</v>
      </c>
    </row>
    <row r="11" spans="1:13">
      <c r="B11" s="86" t="s">
        <v>1481</v>
      </c>
    </row>
    <row r="12" spans="1:13">
      <c r="B12" s="86"/>
    </row>
    <row r="13" spans="1:13">
      <c r="A13" s="88" t="s">
        <v>1482</v>
      </c>
    </row>
    <row r="14" spans="1:13">
      <c r="B14" s="86" t="s">
        <v>1483</v>
      </c>
    </row>
    <row r="15" spans="1:13">
      <c r="B15" s="86" t="s">
        <v>1484</v>
      </c>
    </row>
    <row r="16" spans="1:13">
      <c r="B16" s="86" t="s">
        <v>1485</v>
      </c>
    </row>
    <row r="17" spans="1:2">
      <c r="B17" s="86" t="s">
        <v>1486</v>
      </c>
    </row>
    <row r="18" spans="1:2">
      <c r="B18" s="86" t="s">
        <v>1487</v>
      </c>
    </row>
    <row r="19" spans="1:2">
      <c r="B19" s="86" t="s">
        <v>1488</v>
      </c>
    </row>
    <row r="20" spans="1:2">
      <c r="B20" s="86" t="s">
        <v>1489</v>
      </c>
    </row>
    <row r="21" spans="1:2">
      <c r="B21" s="86" t="s">
        <v>1490</v>
      </c>
    </row>
    <row r="22" spans="1:2">
      <c r="B22" s="86"/>
    </row>
    <row r="23" spans="1:2">
      <c r="A23" s="88" t="s">
        <v>1491</v>
      </c>
    </row>
    <row r="24" spans="1:2">
      <c r="B24" s="86" t="s">
        <v>1492</v>
      </c>
    </row>
    <row r="25" spans="1:2">
      <c r="B25" s="86" t="s">
        <v>1493</v>
      </c>
    </row>
    <row r="26" spans="1:2">
      <c r="B26" s="86" t="s">
        <v>1494</v>
      </c>
    </row>
    <row r="27" spans="1:2">
      <c r="B27" s="86" t="s">
        <v>1495</v>
      </c>
    </row>
    <row r="28" spans="1:2">
      <c r="B28" s="86" t="s">
        <v>1496</v>
      </c>
    </row>
    <row r="29" spans="1:2">
      <c r="B29" s="86" t="s">
        <v>1497</v>
      </c>
    </row>
    <row r="30" spans="1:2">
      <c r="B30" s="86" t="s">
        <v>1498</v>
      </c>
    </row>
    <row r="31" spans="1:2">
      <c r="B31" s="86" t="s">
        <v>1499</v>
      </c>
    </row>
    <row r="32" spans="1:2">
      <c r="B32" s="86" t="s">
        <v>1500</v>
      </c>
    </row>
    <row r="33" spans="1:2">
      <c r="B33" s="86"/>
    </row>
    <row r="34" spans="1:2">
      <c r="A34" s="7" t="s">
        <v>1518</v>
      </c>
    </row>
    <row r="35" spans="1:2">
      <c r="B35" s="86" t="s">
        <v>1501</v>
      </c>
    </row>
    <row r="36" spans="1:2">
      <c r="B36" s="86" t="s">
        <v>1502</v>
      </c>
    </row>
    <row r="37" spans="1:2">
      <c r="B37" s="86" t="s">
        <v>1503</v>
      </c>
    </row>
    <row r="38" spans="1:2">
      <c r="B38" s="86" t="s">
        <v>1504</v>
      </c>
    </row>
    <row r="39" spans="1:2">
      <c r="B39" s="86" t="s">
        <v>1505</v>
      </c>
    </row>
    <row r="40" spans="1:2">
      <c r="B40" s="86" t="s">
        <v>1506</v>
      </c>
    </row>
    <row r="41" spans="1:2">
      <c r="B41" s="86" t="s">
        <v>1507</v>
      </c>
    </row>
    <row r="42" spans="1:2">
      <c r="B42" s="86" t="s">
        <v>1508</v>
      </c>
    </row>
    <row r="43" spans="1:2">
      <c r="B43" s="86" t="s">
        <v>1509</v>
      </c>
    </row>
    <row r="44" spans="1:2">
      <c r="B44" s="86" t="s">
        <v>1510</v>
      </c>
    </row>
    <row r="45" spans="1:2">
      <c r="B45" s="86" t="s">
        <v>1511</v>
      </c>
    </row>
    <row r="46" spans="1:2">
      <c r="B46" s="86" t="s">
        <v>1512</v>
      </c>
    </row>
    <row r="47" spans="1:2">
      <c r="B47" s="86" t="s">
        <v>1513</v>
      </c>
    </row>
    <row r="48" spans="1:2">
      <c r="B48" s="86" t="s">
        <v>1514</v>
      </c>
    </row>
    <row r="49" spans="1:2">
      <c r="B49" s="86" t="s">
        <v>1515</v>
      </c>
    </row>
    <row r="50" spans="1:2">
      <c r="B50" s="86"/>
    </row>
    <row r="51" spans="1:2">
      <c r="A51" s="7" t="s">
        <v>1517</v>
      </c>
    </row>
    <row r="52" spans="1:2">
      <c r="B52" s="86" t="s">
        <v>1516</v>
      </c>
    </row>
    <row r="53" spans="1:2">
      <c r="B53" s="87" t="s">
        <v>1520</v>
      </c>
    </row>
  </sheetData>
  <sheetProtection algorithmName="SHA-512" hashValue="9FGCpLAz2D1hRXPBVFsDC17duyEiKSiAezt1zjEvfWOxsu0NbhjWLytyx26YDOPynHuBzW/ICluwj/iyRx0K2A==" saltValue="uweOBMxDyBphQUTyLY4WCA==" spinCount="100000" sheet="1" objects="1" scenarios="1"/>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94417-00C3-4042-924A-50189B6BB24E}">
  <dimension ref="A1:AL166"/>
  <sheetViews>
    <sheetView topLeftCell="J1" zoomScale="29" zoomScaleNormal="29" workbookViewId="0">
      <pane ySplit="2" topLeftCell="A3" activePane="bottomLeft" state="frozen"/>
      <selection pane="bottomLeft" activeCell="AF5" sqref="AF5"/>
    </sheetView>
  </sheetViews>
  <sheetFormatPr baseColWidth="10" defaultColWidth="9.1640625" defaultRowHeight="16.5" customHeight="1"/>
  <cols>
    <col min="1" max="1" width="18.1640625" style="27" customWidth="1"/>
    <col min="2" max="2" width="77.5" style="23" customWidth="1"/>
    <col min="3" max="4" width="15.6640625" style="27" customWidth="1"/>
    <col min="5" max="5" width="15.6640625" style="23" customWidth="1"/>
    <col min="6" max="6" width="15.6640625" style="28" customWidth="1"/>
    <col min="7" max="7" width="11.83203125" style="27" customWidth="1"/>
    <col min="8" max="10" width="12.6640625" style="27" customWidth="1"/>
    <col min="11" max="11" width="15" style="27" customWidth="1"/>
    <col min="12" max="12" width="12.6640625" style="27" customWidth="1"/>
    <col min="13" max="14" width="12.6640625" style="28" customWidth="1"/>
    <col min="15" max="15" width="14.5" style="27" customWidth="1"/>
    <col min="16" max="16" width="12.6640625" style="27" customWidth="1"/>
    <col min="17" max="17" width="15" style="27" customWidth="1"/>
    <col min="18" max="19" width="12.6640625" style="27" customWidth="1"/>
    <col min="20" max="20" width="13.83203125" style="27" customWidth="1"/>
    <col min="21" max="21" width="15" style="27" customWidth="1"/>
    <col min="22" max="22" width="12.6640625" style="27" customWidth="1"/>
    <col min="23" max="23" width="15" style="28" customWidth="1"/>
    <col min="24" max="24" width="16.5" style="27" customWidth="1"/>
    <col min="25" max="31" width="20.6640625" style="27" customWidth="1"/>
    <col min="32" max="32" width="32.6640625" style="23" customWidth="1"/>
    <col min="33" max="33" width="20.6640625" style="24" customWidth="1"/>
    <col min="34" max="34" width="64" style="23" customWidth="1"/>
    <col min="35" max="35" width="54.1640625" style="23" customWidth="1"/>
    <col min="36" max="36" width="53.33203125" style="23" customWidth="1"/>
    <col min="37" max="37" width="67.5" style="24" customWidth="1"/>
    <col min="38" max="38" width="23.83203125" style="23" customWidth="1"/>
    <col min="39" max="16384" width="9.1640625" style="23"/>
  </cols>
  <sheetData>
    <row r="1" spans="1:38" ht="22" customHeight="1">
      <c r="A1" s="96" t="s">
        <v>1470</v>
      </c>
      <c r="B1" s="97"/>
      <c r="C1" s="97"/>
      <c r="D1" s="97"/>
      <c r="E1" s="97"/>
      <c r="F1" s="98"/>
      <c r="G1" s="99" t="s">
        <v>1471</v>
      </c>
      <c r="H1" s="100"/>
      <c r="I1" s="100"/>
      <c r="J1" s="100"/>
      <c r="K1" s="100"/>
      <c r="L1" s="100"/>
      <c r="M1" s="101"/>
      <c r="N1" s="56"/>
      <c r="O1" s="102" t="s">
        <v>1472</v>
      </c>
      <c r="P1" s="103"/>
      <c r="Q1" s="103"/>
      <c r="R1" s="103"/>
      <c r="S1" s="103"/>
      <c r="T1" s="103"/>
      <c r="U1" s="103"/>
      <c r="V1" s="103"/>
      <c r="W1" s="104"/>
      <c r="X1" s="99" t="s">
        <v>1473</v>
      </c>
      <c r="Y1" s="100"/>
      <c r="Z1" s="100"/>
      <c r="AA1" s="66"/>
      <c r="AB1" s="66"/>
      <c r="AC1" s="66"/>
      <c r="AD1" s="66"/>
      <c r="AE1" s="66"/>
      <c r="AF1" s="66"/>
      <c r="AG1" s="66"/>
      <c r="AH1" s="66"/>
      <c r="AI1" s="66"/>
      <c r="AJ1" s="66"/>
      <c r="AK1" s="96" t="s">
        <v>1474</v>
      </c>
      <c r="AL1" s="100"/>
    </row>
    <row r="2" spans="1:38" s="22" customFormat="1" ht="55.5" customHeight="1">
      <c r="A2" s="55" t="s">
        <v>52</v>
      </c>
      <c r="B2" s="60" t="s">
        <v>53</v>
      </c>
      <c r="C2" s="62" t="s">
        <v>54</v>
      </c>
      <c r="D2" s="62" t="s">
        <v>55</v>
      </c>
      <c r="E2" s="60" t="s">
        <v>56</v>
      </c>
      <c r="F2" s="63" t="s">
        <v>57</v>
      </c>
      <c r="G2" s="62" t="s">
        <v>49</v>
      </c>
      <c r="H2" s="62" t="s">
        <v>58</v>
      </c>
      <c r="I2" s="62" t="s">
        <v>48</v>
      </c>
      <c r="J2" s="62" t="s">
        <v>51</v>
      </c>
      <c r="K2" s="62" t="s">
        <v>59</v>
      </c>
      <c r="L2" s="62" t="s">
        <v>60</v>
      </c>
      <c r="M2" s="63" t="s">
        <v>61</v>
      </c>
      <c r="N2" s="63" t="s">
        <v>62</v>
      </c>
      <c r="O2" s="62" t="s">
        <v>2</v>
      </c>
      <c r="P2" s="62" t="s">
        <v>3</v>
      </c>
      <c r="Q2" s="62" t="s">
        <v>50</v>
      </c>
      <c r="R2" s="62" t="s">
        <v>6</v>
      </c>
      <c r="S2" s="62" t="s">
        <v>8</v>
      </c>
      <c r="T2" s="62" t="s">
        <v>47</v>
      </c>
      <c r="U2" s="62" t="s">
        <v>63</v>
      </c>
      <c r="V2" s="62" t="s">
        <v>12</v>
      </c>
      <c r="W2" s="63" t="s">
        <v>64</v>
      </c>
      <c r="X2" s="62" t="s">
        <v>65</v>
      </c>
      <c r="Y2" s="62" t="s">
        <v>66</v>
      </c>
      <c r="Z2" s="62" t="s">
        <v>67</v>
      </c>
      <c r="AA2" s="62" t="s">
        <v>68</v>
      </c>
      <c r="AB2" s="62" t="s">
        <v>69</v>
      </c>
      <c r="AC2" s="62" t="s">
        <v>70</v>
      </c>
      <c r="AD2" s="62" t="s">
        <v>71</v>
      </c>
      <c r="AE2" s="62" t="s">
        <v>72</v>
      </c>
      <c r="AF2" s="60" t="s">
        <v>73</v>
      </c>
      <c r="AG2" s="61" t="s">
        <v>74</v>
      </c>
      <c r="AH2" s="60" t="s">
        <v>75</v>
      </c>
      <c r="AI2" s="60" t="s">
        <v>76</v>
      </c>
      <c r="AJ2" s="60" t="s">
        <v>77</v>
      </c>
      <c r="AK2" s="61" t="s">
        <v>78</v>
      </c>
      <c r="AL2" s="60" t="s">
        <v>1519</v>
      </c>
    </row>
    <row r="3" spans="1:38" ht="150" customHeight="1">
      <c r="A3" s="46" t="s">
        <v>80</v>
      </c>
      <c r="B3" s="23" t="s">
        <v>81</v>
      </c>
      <c r="C3" s="27">
        <v>2020</v>
      </c>
      <c r="D3" s="27" t="s">
        <v>82</v>
      </c>
      <c r="F3" s="28" t="s">
        <v>83</v>
      </c>
      <c r="G3" s="27" t="s">
        <v>84</v>
      </c>
      <c r="H3" s="27" t="s">
        <v>84</v>
      </c>
      <c r="I3" s="27" t="s">
        <v>84</v>
      </c>
      <c r="J3" s="27" t="s">
        <v>84</v>
      </c>
      <c r="K3" s="27" t="s">
        <v>84</v>
      </c>
      <c r="L3" s="27" t="s">
        <v>85</v>
      </c>
      <c r="M3" s="28" t="s">
        <v>84</v>
      </c>
      <c r="N3" s="28" t="s">
        <v>84</v>
      </c>
      <c r="O3" s="27" t="s">
        <v>84</v>
      </c>
      <c r="P3" s="27" t="s">
        <v>84</v>
      </c>
      <c r="Q3" s="27" t="s">
        <v>84</v>
      </c>
      <c r="R3" s="27" t="s">
        <v>84</v>
      </c>
      <c r="S3" s="27" t="s">
        <v>84</v>
      </c>
      <c r="T3" s="27" t="s">
        <v>84</v>
      </c>
      <c r="U3" s="27" t="s">
        <v>84</v>
      </c>
      <c r="V3" s="27" t="s">
        <v>84</v>
      </c>
      <c r="W3" s="27" t="s">
        <v>84</v>
      </c>
      <c r="X3" s="36" t="s">
        <v>86</v>
      </c>
      <c r="Y3" s="27" t="s">
        <v>87</v>
      </c>
      <c r="Z3" s="27" t="s">
        <v>88</v>
      </c>
      <c r="AA3" s="27" t="s">
        <v>89</v>
      </c>
      <c r="AB3" s="27" t="s">
        <v>90</v>
      </c>
      <c r="AC3" s="27" t="s">
        <v>91</v>
      </c>
      <c r="AD3" s="27" t="s">
        <v>92</v>
      </c>
      <c r="AE3" s="27" t="s">
        <v>93</v>
      </c>
      <c r="AF3" s="23" t="s">
        <v>94</v>
      </c>
      <c r="AG3" s="67" t="s">
        <v>95</v>
      </c>
      <c r="AH3" s="23" t="s">
        <v>96</v>
      </c>
      <c r="AI3" s="23" t="s">
        <v>97</v>
      </c>
      <c r="AJ3" s="23" t="s">
        <v>98</v>
      </c>
      <c r="AK3" s="48" t="s">
        <v>99</v>
      </c>
      <c r="AL3" s="83" t="s">
        <v>79</v>
      </c>
    </row>
    <row r="4" spans="1:38" ht="150" customHeight="1">
      <c r="A4" s="46" t="s">
        <v>100</v>
      </c>
      <c r="B4" s="23" t="s">
        <v>101</v>
      </c>
      <c r="C4" s="27">
        <v>2020</v>
      </c>
      <c r="D4" s="27" t="s">
        <v>82</v>
      </c>
      <c r="F4" s="28" t="s">
        <v>83</v>
      </c>
      <c r="G4" s="27" t="s">
        <v>84</v>
      </c>
      <c r="H4" s="27" t="s">
        <v>84</v>
      </c>
      <c r="I4" s="27" t="s">
        <v>84</v>
      </c>
      <c r="J4" s="27" t="s">
        <v>84</v>
      </c>
      <c r="K4" s="27" t="s">
        <v>85</v>
      </c>
      <c r="L4" s="27" t="s">
        <v>85</v>
      </c>
      <c r="M4" s="28" t="s">
        <v>84</v>
      </c>
      <c r="N4" s="28" t="s">
        <v>85</v>
      </c>
      <c r="O4" s="27" t="s">
        <v>85</v>
      </c>
      <c r="P4" s="27" t="s">
        <v>84</v>
      </c>
      <c r="Q4" s="27" t="s">
        <v>84</v>
      </c>
      <c r="R4" s="27" t="s">
        <v>84</v>
      </c>
      <c r="S4" s="27" t="s">
        <v>84</v>
      </c>
      <c r="T4" s="27" t="s">
        <v>84</v>
      </c>
      <c r="U4" s="27" t="s">
        <v>84</v>
      </c>
      <c r="V4" s="27" t="s">
        <v>84</v>
      </c>
      <c r="W4" s="27" t="s">
        <v>84</v>
      </c>
      <c r="X4" s="36" t="s">
        <v>102</v>
      </c>
      <c r="Y4" s="27" t="s">
        <v>87</v>
      </c>
      <c r="Z4" s="27" t="s">
        <v>103</v>
      </c>
      <c r="AA4" s="27" t="s">
        <v>89</v>
      </c>
      <c r="AB4" s="27" t="s">
        <v>104</v>
      </c>
      <c r="AC4" s="27" t="s">
        <v>91</v>
      </c>
      <c r="AD4" s="27" t="s">
        <v>105</v>
      </c>
      <c r="AE4" s="27" t="s">
        <v>106</v>
      </c>
      <c r="AF4" s="23" t="s">
        <v>107</v>
      </c>
      <c r="AG4" s="67" t="s">
        <v>95</v>
      </c>
      <c r="AH4" s="23" t="s">
        <v>108</v>
      </c>
      <c r="AI4" s="23" t="s">
        <v>109</v>
      </c>
      <c r="AJ4" s="23" t="s">
        <v>110</v>
      </c>
      <c r="AK4" s="48" t="s">
        <v>111</v>
      </c>
      <c r="AL4" s="23" t="s">
        <v>79</v>
      </c>
    </row>
    <row r="5" spans="1:38" ht="150" customHeight="1">
      <c r="A5" s="46" t="s">
        <v>113</v>
      </c>
      <c r="B5" s="23" t="s">
        <v>114</v>
      </c>
      <c r="C5" s="27">
        <v>2021</v>
      </c>
      <c r="D5" s="27" t="s">
        <v>82</v>
      </c>
      <c r="E5" s="23" t="s">
        <v>115</v>
      </c>
      <c r="F5" s="28" t="s">
        <v>83</v>
      </c>
      <c r="G5" s="27" t="s">
        <v>84</v>
      </c>
      <c r="H5" s="27" t="s">
        <v>84</v>
      </c>
      <c r="I5" s="27" t="s">
        <v>84</v>
      </c>
      <c r="J5" s="27" t="s">
        <v>84</v>
      </c>
      <c r="K5" s="27" t="s">
        <v>84</v>
      </c>
      <c r="L5" s="27" t="s">
        <v>85</v>
      </c>
      <c r="M5" s="28" t="s">
        <v>84</v>
      </c>
      <c r="N5" s="28" t="s">
        <v>84</v>
      </c>
      <c r="O5" s="27" t="s">
        <v>85</v>
      </c>
      <c r="P5" s="27" t="s">
        <v>84</v>
      </c>
      <c r="Q5" s="27" t="s">
        <v>85</v>
      </c>
      <c r="R5" s="27" t="s">
        <v>84</v>
      </c>
      <c r="S5" s="27" t="s">
        <v>84</v>
      </c>
      <c r="T5" s="27" t="s">
        <v>84</v>
      </c>
      <c r="U5" s="27" t="s">
        <v>85</v>
      </c>
      <c r="V5" s="27" t="s">
        <v>84</v>
      </c>
      <c r="W5" s="27" t="s">
        <v>85</v>
      </c>
      <c r="X5" s="36" t="s">
        <v>102</v>
      </c>
      <c r="Y5" s="27" t="s">
        <v>87</v>
      </c>
      <c r="Z5" s="27" t="s">
        <v>116</v>
      </c>
      <c r="AA5" s="27" t="s">
        <v>89</v>
      </c>
      <c r="AB5" s="27" t="s">
        <v>117</v>
      </c>
      <c r="AC5" s="27" t="s">
        <v>91</v>
      </c>
      <c r="AD5" s="27" t="s">
        <v>118</v>
      </c>
      <c r="AE5" s="27" t="s">
        <v>106</v>
      </c>
      <c r="AF5" s="23" t="s">
        <v>119</v>
      </c>
      <c r="AG5" s="81">
        <v>56</v>
      </c>
      <c r="AH5" s="23" t="s">
        <v>120</v>
      </c>
      <c r="AI5" s="23" t="s">
        <v>121</v>
      </c>
      <c r="AJ5" s="23" t="s">
        <v>122</v>
      </c>
      <c r="AK5" s="48" t="s">
        <v>123</v>
      </c>
      <c r="AL5" s="83" t="s">
        <v>112</v>
      </c>
    </row>
    <row r="6" spans="1:38" ht="150" customHeight="1">
      <c r="A6" s="46" t="s">
        <v>124</v>
      </c>
      <c r="B6" s="23" t="s">
        <v>125</v>
      </c>
      <c r="C6" s="27">
        <v>2023</v>
      </c>
      <c r="D6" s="27" t="s">
        <v>82</v>
      </c>
      <c r="E6" s="23" t="s">
        <v>126</v>
      </c>
      <c r="F6" s="28" t="s">
        <v>83</v>
      </c>
      <c r="G6" s="27" t="s">
        <v>84</v>
      </c>
      <c r="H6" s="27" t="s">
        <v>84</v>
      </c>
      <c r="I6" s="27" t="s">
        <v>84</v>
      </c>
      <c r="J6" s="27" t="s">
        <v>84</v>
      </c>
      <c r="K6" s="27" t="s">
        <v>84</v>
      </c>
      <c r="L6" s="27" t="s">
        <v>85</v>
      </c>
      <c r="M6" s="28" t="s">
        <v>84</v>
      </c>
      <c r="N6" s="28" t="s">
        <v>84</v>
      </c>
      <c r="O6" s="27" t="s">
        <v>85</v>
      </c>
      <c r="P6" s="27" t="s">
        <v>84</v>
      </c>
      <c r="Q6" s="27" t="s">
        <v>84</v>
      </c>
      <c r="R6" s="27" t="s">
        <v>84</v>
      </c>
      <c r="S6" s="27" t="s">
        <v>84</v>
      </c>
      <c r="T6" s="27" t="s">
        <v>84</v>
      </c>
      <c r="U6" s="27" t="s">
        <v>84</v>
      </c>
      <c r="V6" s="27" t="s">
        <v>84</v>
      </c>
      <c r="W6" s="27" t="s">
        <v>84</v>
      </c>
      <c r="X6" s="36" t="s">
        <v>102</v>
      </c>
      <c r="Y6" s="27" t="s">
        <v>87</v>
      </c>
      <c r="Z6" s="27" t="s">
        <v>127</v>
      </c>
      <c r="AA6" s="27" t="s">
        <v>89</v>
      </c>
      <c r="AB6" s="27" t="s">
        <v>128</v>
      </c>
      <c r="AC6" s="27" t="s">
        <v>91</v>
      </c>
      <c r="AD6" s="27" t="s">
        <v>129</v>
      </c>
      <c r="AE6" s="27" t="s">
        <v>130</v>
      </c>
      <c r="AF6" s="23" t="s">
        <v>131</v>
      </c>
      <c r="AG6" s="67">
        <v>200</v>
      </c>
      <c r="AH6" s="23" t="s">
        <v>132</v>
      </c>
      <c r="AI6" s="23" t="s">
        <v>133</v>
      </c>
      <c r="AK6" s="49" t="s">
        <v>134</v>
      </c>
      <c r="AL6" s="64" t="s">
        <v>79</v>
      </c>
    </row>
    <row r="7" spans="1:38" ht="150" customHeight="1">
      <c r="A7" s="46" t="s">
        <v>135</v>
      </c>
      <c r="B7" s="23" t="s">
        <v>136</v>
      </c>
      <c r="C7" s="27">
        <v>2021</v>
      </c>
      <c r="D7" s="27" t="s">
        <v>82</v>
      </c>
      <c r="E7" s="23" t="s">
        <v>137</v>
      </c>
      <c r="F7" s="28" t="s">
        <v>83</v>
      </c>
      <c r="G7" s="27" t="s">
        <v>84</v>
      </c>
      <c r="H7" s="27" t="s">
        <v>84</v>
      </c>
      <c r="I7" s="27" t="s">
        <v>84</v>
      </c>
      <c r="J7" s="27" t="s">
        <v>84</v>
      </c>
      <c r="K7" s="27" t="s">
        <v>85</v>
      </c>
      <c r="L7" s="27" t="s">
        <v>85</v>
      </c>
      <c r="M7" s="28" t="s">
        <v>84</v>
      </c>
      <c r="N7" s="28" t="s">
        <v>85</v>
      </c>
      <c r="O7" s="27" t="s">
        <v>85</v>
      </c>
      <c r="P7" s="27" t="s">
        <v>84</v>
      </c>
      <c r="Q7" s="27" t="s">
        <v>85</v>
      </c>
      <c r="R7" s="27" t="s">
        <v>84</v>
      </c>
      <c r="S7" s="27" t="s">
        <v>84</v>
      </c>
      <c r="T7" s="27" t="s">
        <v>84</v>
      </c>
      <c r="U7" s="27" t="s">
        <v>84</v>
      </c>
      <c r="V7" s="27" t="s">
        <v>84</v>
      </c>
      <c r="W7" s="27" t="s">
        <v>84</v>
      </c>
      <c r="X7" s="36" t="s">
        <v>138</v>
      </c>
      <c r="Y7" s="27" t="s">
        <v>139</v>
      </c>
      <c r="Z7" s="27" t="s">
        <v>140</v>
      </c>
      <c r="AA7" s="27" t="s">
        <v>141</v>
      </c>
      <c r="AB7" s="27" t="s">
        <v>128</v>
      </c>
      <c r="AC7" s="27" t="s">
        <v>91</v>
      </c>
      <c r="AD7" s="27" t="s">
        <v>142</v>
      </c>
      <c r="AE7" s="27" t="s">
        <v>143</v>
      </c>
      <c r="AF7" s="23" t="s">
        <v>144</v>
      </c>
      <c r="AG7" s="67">
        <v>50</v>
      </c>
      <c r="AH7" s="23" t="s">
        <v>145</v>
      </c>
      <c r="AI7" s="23" t="s">
        <v>146</v>
      </c>
      <c r="AJ7" s="23" t="s">
        <v>147</v>
      </c>
      <c r="AK7" s="48" t="s">
        <v>148</v>
      </c>
      <c r="AL7" s="83" t="s">
        <v>112</v>
      </c>
    </row>
    <row r="8" spans="1:38" ht="150" customHeight="1">
      <c r="A8" s="46" t="s">
        <v>150</v>
      </c>
      <c r="B8" s="23" t="s">
        <v>151</v>
      </c>
      <c r="C8" s="27">
        <v>2023</v>
      </c>
      <c r="D8" s="27" t="s">
        <v>82</v>
      </c>
      <c r="E8" s="23" t="s">
        <v>116</v>
      </c>
      <c r="F8" s="28" t="s">
        <v>83</v>
      </c>
      <c r="G8" s="27" t="s">
        <v>84</v>
      </c>
      <c r="H8" s="27" t="s">
        <v>84</v>
      </c>
      <c r="I8" s="27" t="s">
        <v>84</v>
      </c>
      <c r="J8" s="27" t="s">
        <v>84</v>
      </c>
      <c r="K8" s="27" t="s">
        <v>85</v>
      </c>
      <c r="L8" s="27" t="s">
        <v>84</v>
      </c>
      <c r="M8" s="28" t="s">
        <v>84</v>
      </c>
      <c r="N8" s="28" t="s">
        <v>84</v>
      </c>
      <c r="O8" s="27" t="s">
        <v>85</v>
      </c>
      <c r="P8" s="27" t="s">
        <v>84</v>
      </c>
      <c r="Q8" s="27" t="s">
        <v>84</v>
      </c>
      <c r="R8" s="27" t="s">
        <v>84</v>
      </c>
      <c r="S8" s="27" t="s">
        <v>84</v>
      </c>
      <c r="T8" s="27" t="s">
        <v>84</v>
      </c>
      <c r="U8" s="27" t="s">
        <v>85</v>
      </c>
      <c r="V8" s="27" t="s">
        <v>84</v>
      </c>
      <c r="W8" s="27" t="s">
        <v>84</v>
      </c>
      <c r="X8" s="36" t="s">
        <v>152</v>
      </c>
      <c r="Y8" s="27" t="s">
        <v>153</v>
      </c>
      <c r="Z8" s="27" t="s">
        <v>140</v>
      </c>
      <c r="AA8" s="27" t="s">
        <v>154</v>
      </c>
      <c r="AB8" s="27" t="s">
        <v>104</v>
      </c>
      <c r="AC8" s="27" t="s">
        <v>91</v>
      </c>
      <c r="AD8" s="27" t="s">
        <v>155</v>
      </c>
      <c r="AE8" s="27" t="s">
        <v>156</v>
      </c>
      <c r="AF8" s="23" t="s">
        <v>157</v>
      </c>
      <c r="AG8" s="67">
        <v>200</v>
      </c>
      <c r="AH8" s="23" t="s">
        <v>158</v>
      </c>
      <c r="AI8" s="23" t="s">
        <v>159</v>
      </c>
      <c r="AJ8" s="23" t="s">
        <v>160</v>
      </c>
      <c r="AK8" s="49" t="s">
        <v>161</v>
      </c>
      <c r="AL8" s="23" t="s">
        <v>149</v>
      </c>
    </row>
    <row r="9" spans="1:38" ht="150" customHeight="1">
      <c r="A9" s="46" t="s">
        <v>162</v>
      </c>
      <c r="B9" s="23" t="s">
        <v>163</v>
      </c>
      <c r="C9" s="27">
        <v>2017</v>
      </c>
      <c r="D9" s="27" t="s">
        <v>82</v>
      </c>
      <c r="E9" s="23" t="s">
        <v>164</v>
      </c>
      <c r="F9" s="28" t="s">
        <v>165</v>
      </c>
      <c r="G9" s="27" t="s">
        <v>84</v>
      </c>
      <c r="H9" s="27" t="s">
        <v>85</v>
      </c>
      <c r="I9" s="27" t="s">
        <v>85</v>
      </c>
      <c r="J9" s="27" t="s">
        <v>84</v>
      </c>
      <c r="K9" s="27" t="s">
        <v>84</v>
      </c>
      <c r="L9" s="27" t="s">
        <v>84</v>
      </c>
      <c r="M9" s="28" t="s">
        <v>84</v>
      </c>
      <c r="N9" s="28" t="s">
        <v>85</v>
      </c>
      <c r="O9" s="27" t="s">
        <v>84</v>
      </c>
      <c r="P9" s="27" t="s">
        <v>85</v>
      </c>
      <c r="Q9" s="27" t="s">
        <v>84</v>
      </c>
      <c r="R9" s="27" t="s">
        <v>85</v>
      </c>
      <c r="S9" s="27" t="s">
        <v>84</v>
      </c>
      <c r="T9" s="27" t="s">
        <v>85</v>
      </c>
      <c r="U9" s="27" t="s">
        <v>84</v>
      </c>
      <c r="V9" s="27" t="s">
        <v>85</v>
      </c>
      <c r="W9" s="27" t="s">
        <v>85</v>
      </c>
      <c r="X9" s="36" t="s">
        <v>166</v>
      </c>
      <c r="Y9" s="27" t="s">
        <v>87</v>
      </c>
      <c r="Z9" s="27" t="s">
        <v>88</v>
      </c>
      <c r="AA9" s="27" t="s">
        <v>89</v>
      </c>
      <c r="AB9" s="27" t="s">
        <v>104</v>
      </c>
      <c r="AC9" s="27" t="s">
        <v>91</v>
      </c>
      <c r="AD9" s="27" t="s">
        <v>167</v>
      </c>
      <c r="AE9" s="27" t="s">
        <v>168</v>
      </c>
      <c r="AF9" s="23" t="s">
        <v>169</v>
      </c>
      <c r="AG9" s="67">
        <v>33.299999999999997</v>
      </c>
      <c r="AH9" s="23" t="s">
        <v>170</v>
      </c>
      <c r="AI9" s="23" t="s">
        <v>171</v>
      </c>
      <c r="AJ9" s="23" t="s">
        <v>172</v>
      </c>
      <c r="AK9" s="69" t="s">
        <v>173</v>
      </c>
      <c r="AL9" s="83" t="s">
        <v>79</v>
      </c>
    </row>
    <row r="10" spans="1:38" ht="163.5" customHeight="1">
      <c r="A10" s="46" t="s">
        <v>174</v>
      </c>
      <c r="B10" s="23" t="s">
        <v>175</v>
      </c>
      <c r="C10" s="27">
        <v>2017</v>
      </c>
      <c r="D10" s="27" t="s">
        <v>82</v>
      </c>
      <c r="E10" s="23" t="s">
        <v>176</v>
      </c>
      <c r="F10" s="28" t="s">
        <v>83</v>
      </c>
      <c r="G10" s="27" t="s">
        <v>84</v>
      </c>
      <c r="H10" s="27" t="s">
        <v>84</v>
      </c>
      <c r="I10" s="27" t="s">
        <v>84</v>
      </c>
      <c r="J10" s="27" t="s">
        <v>84</v>
      </c>
      <c r="K10" s="27" t="s">
        <v>84</v>
      </c>
      <c r="L10" s="27" t="s">
        <v>85</v>
      </c>
      <c r="M10" s="28" t="s">
        <v>84</v>
      </c>
      <c r="N10" s="28" t="s">
        <v>84</v>
      </c>
      <c r="O10" s="27" t="s">
        <v>85</v>
      </c>
      <c r="P10" s="27" t="s">
        <v>84</v>
      </c>
      <c r="Q10" s="27" t="s">
        <v>84</v>
      </c>
      <c r="R10" s="27" t="s">
        <v>85</v>
      </c>
      <c r="S10" s="27" t="s">
        <v>85</v>
      </c>
      <c r="T10" s="27" t="s">
        <v>85</v>
      </c>
      <c r="U10" s="27" t="s">
        <v>85</v>
      </c>
      <c r="V10" s="27" t="s">
        <v>84</v>
      </c>
      <c r="W10" s="27" t="s">
        <v>85</v>
      </c>
      <c r="X10" s="36" t="s">
        <v>86</v>
      </c>
      <c r="Y10" s="27" t="s">
        <v>87</v>
      </c>
      <c r="Z10" s="27" t="s">
        <v>103</v>
      </c>
      <c r="AA10" s="27" t="s">
        <v>89</v>
      </c>
      <c r="AB10" s="27" t="s">
        <v>117</v>
      </c>
      <c r="AC10" s="27" t="s">
        <v>91</v>
      </c>
      <c r="AD10" s="27" t="s">
        <v>177</v>
      </c>
      <c r="AE10" s="27" t="s">
        <v>178</v>
      </c>
      <c r="AF10" s="23" t="s">
        <v>179</v>
      </c>
      <c r="AG10" s="67">
        <v>600</v>
      </c>
      <c r="AH10" s="23" t="s">
        <v>180</v>
      </c>
      <c r="AI10" s="23" t="s">
        <v>181</v>
      </c>
      <c r="AJ10" s="23" t="s">
        <v>182</v>
      </c>
      <c r="AK10" s="48" t="s">
        <v>183</v>
      </c>
      <c r="AL10" s="23" t="s">
        <v>79</v>
      </c>
    </row>
    <row r="11" spans="1:38" ht="212.5" customHeight="1">
      <c r="A11" s="46" t="s">
        <v>184</v>
      </c>
      <c r="B11" s="23" t="s">
        <v>185</v>
      </c>
      <c r="C11" s="27">
        <v>2023</v>
      </c>
      <c r="D11" s="27" t="s">
        <v>82</v>
      </c>
      <c r="F11" s="28" t="s">
        <v>83</v>
      </c>
      <c r="G11" s="27" t="s">
        <v>84</v>
      </c>
      <c r="H11" s="27" t="s">
        <v>84</v>
      </c>
      <c r="I11" s="27" t="s">
        <v>84</v>
      </c>
      <c r="J11" s="27" t="s">
        <v>84</v>
      </c>
      <c r="K11" s="27" t="s">
        <v>85</v>
      </c>
      <c r="L11" s="27" t="s">
        <v>85</v>
      </c>
      <c r="M11" s="28" t="s">
        <v>84</v>
      </c>
      <c r="N11" s="28" t="s">
        <v>85</v>
      </c>
      <c r="O11" s="27" t="s">
        <v>84</v>
      </c>
      <c r="P11" s="27" t="s">
        <v>84</v>
      </c>
      <c r="Q11" s="27" t="s">
        <v>85</v>
      </c>
      <c r="R11" s="27" t="s">
        <v>84</v>
      </c>
      <c r="S11" s="27" t="s">
        <v>84</v>
      </c>
      <c r="T11" s="27" t="s">
        <v>84</v>
      </c>
      <c r="U11" s="27" t="s">
        <v>85</v>
      </c>
      <c r="V11" s="27" t="s">
        <v>84</v>
      </c>
      <c r="W11" s="27" t="s">
        <v>84</v>
      </c>
      <c r="X11" s="36" t="s">
        <v>186</v>
      </c>
      <c r="Y11" s="27" t="s">
        <v>87</v>
      </c>
      <c r="Z11" s="27" t="s">
        <v>88</v>
      </c>
      <c r="AA11" s="27" t="s">
        <v>89</v>
      </c>
      <c r="AB11" s="27" t="s">
        <v>117</v>
      </c>
      <c r="AC11" s="27" t="s">
        <v>91</v>
      </c>
      <c r="AD11" s="27" t="s">
        <v>187</v>
      </c>
      <c r="AE11" s="27" t="s">
        <v>168</v>
      </c>
      <c r="AF11" s="23" t="s">
        <v>188</v>
      </c>
      <c r="AG11" s="67">
        <v>65</v>
      </c>
      <c r="AH11" s="23" t="s">
        <v>189</v>
      </c>
      <c r="AI11" s="23" t="s">
        <v>190</v>
      </c>
      <c r="AJ11" s="23" t="s">
        <v>191</v>
      </c>
      <c r="AK11" s="48" t="s">
        <v>192</v>
      </c>
      <c r="AL11" s="83" t="s">
        <v>79</v>
      </c>
    </row>
    <row r="12" spans="1:38" ht="150" customHeight="1">
      <c r="A12" s="46" t="s">
        <v>194</v>
      </c>
      <c r="B12" s="23" t="s">
        <v>195</v>
      </c>
      <c r="C12" s="27">
        <v>2024</v>
      </c>
      <c r="D12" s="27" t="s">
        <v>82</v>
      </c>
      <c r="E12" s="23" t="s">
        <v>116</v>
      </c>
      <c r="F12" s="42" t="s">
        <v>165</v>
      </c>
      <c r="G12" s="27" t="s">
        <v>84</v>
      </c>
      <c r="H12" s="27" t="s">
        <v>84</v>
      </c>
      <c r="I12" s="27" t="s">
        <v>84</v>
      </c>
      <c r="J12" s="27" t="s">
        <v>84</v>
      </c>
      <c r="K12" s="27" t="s">
        <v>84</v>
      </c>
      <c r="L12" s="27" t="s">
        <v>85</v>
      </c>
      <c r="M12" s="28" t="s">
        <v>84</v>
      </c>
      <c r="N12" s="28" t="s">
        <v>84</v>
      </c>
      <c r="O12" s="27" t="s">
        <v>84</v>
      </c>
      <c r="P12" s="27" t="s">
        <v>84</v>
      </c>
      <c r="Q12" s="27" t="s">
        <v>85</v>
      </c>
      <c r="R12" s="27" t="s">
        <v>85</v>
      </c>
      <c r="S12" s="27" t="s">
        <v>84</v>
      </c>
      <c r="T12" s="27" t="s">
        <v>85</v>
      </c>
      <c r="U12" s="27" t="s">
        <v>84</v>
      </c>
      <c r="V12" s="27" t="s">
        <v>84</v>
      </c>
      <c r="W12" s="27" t="s">
        <v>84</v>
      </c>
      <c r="X12" s="36" t="s">
        <v>138</v>
      </c>
      <c r="Y12" s="27" t="s">
        <v>139</v>
      </c>
      <c r="Z12" s="27" t="s">
        <v>140</v>
      </c>
      <c r="AA12" s="27" t="s">
        <v>141</v>
      </c>
      <c r="AB12" s="27" t="s">
        <v>128</v>
      </c>
      <c r="AC12" s="27" t="s">
        <v>196</v>
      </c>
      <c r="AD12" s="27" t="s">
        <v>177</v>
      </c>
      <c r="AE12" s="27" t="s">
        <v>168</v>
      </c>
      <c r="AF12" s="23" t="s">
        <v>197</v>
      </c>
      <c r="AG12" s="67">
        <v>10.8</v>
      </c>
      <c r="AH12" s="23" t="s">
        <v>198</v>
      </c>
      <c r="AI12" s="23" t="s">
        <v>199</v>
      </c>
      <c r="AJ12" s="23" t="s">
        <v>200</v>
      </c>
      <c r="AK12" s="24" t="s">
        <v>201</v>
      </c>
      <c r="AL12" s="25" t="s">
        <v>193</v>
      </c>
    </row>
    <row r="13" spans="1:38" ht="150" customHeight="1">
      <c r="A13" s="46" t="s">
        <v>202</v>
      </c>
      <c r="B13" s="23" t="s">
        <v>203</v>
      </c>
      <c r="C13" s="27">
        <v>2018</v>
      </c>
      <c r="D13" s="27" t="s">
        <v>82</v>
      </c>
      <c r="F13" s="28" t="s">
        <v>83</v>
      </c>
      <c r="G13" s="27" t="s">
        <v>84</v>
      </c>
      <c r="H13" s="27" t="s">
        <v>84</v>
      </c>
      <c r="I13" s="27" t="s">
        <v>84</v>
      </c>
      <c r="J13" s="27" t="s">
        <v>84</v>
      </c>
      <c r="K13" s="27" t="s">
        <v>85</v>
      </c>
      <c r="L13" s="27" t="s">
        <v>84</v>
      </c>
      <c r="M13" s="28" t="s">
        <v>84</v>
      </c>
      <c r="N13" s="28" t="s">
        <v>84</v>
      </c>
      <c r="O13" s="27" t="s">
        <v>85</v>
      </c>
      <c r="P13" s="27" t="s">
        <v>84</v>
      </c>
      <c r="Q13" s="27" t="s">
        <v>85</v>
      </c>
      <c r="R13" s="27" t="s">
        <v>84</v>
      </c>
      <c r="S13" s="27" t="s">
        <v>84</v>
      </c>
      <c r="T13" s="27" t="s">
        <v>84</v>
      </c>
      <c r="U13" s="27" t="s">
        <v>84</v>
      </c>
      <c r="V13" s="27" t="s">
        <v>84</v>
      </c>
      <c r="W13" s="27" t="s">
        <v>84</v>
      </c>
      <c r="X13" s="36" t="s">
        <v>138</v>
      </c>
      <c r="Y13" s="27" t="s">
        <v>139</v>
      </c>
      <c r="Z13" s="27" t="s">
        <v>140</v>
      </c>
      <c r="AA13" s="27" t="s">
        <v>141</v>
      </c>
      <c r="AB13" s="27" t="s">
        <v>104</v>
      </c>
      <c r="AC13" s="27" t="s">
        <v>196</v>
      </c>
      <c r="AD13" s="27" t="s">
        <v>204</v>
      </c>
      <c r="AE13" s="27" t="s">
        <v>143</v>
      </c>
      <c r="AF13" s="23" t="s">
        <v>205</v>
      </c>
      <c r="AG13" s="67" t="s">
        <v>89</v>
      </c>
      <c r="AH13" s="23" t="s">
        <v>206</v>
      </c>
      <c r="AI13" s="23" t="s">
        <v>207</v>
      </c>
      <c r="AJ13" s="23" t="s">
        <v>208</v>
      </c>
      <c r="AK13" s="49" t="s">
        <v>209</v>
      </c>
      <c r="AL13" s="83" t="s">
        <v>112</v>
      </c>
    </row>
    <row r="14" spans="1:38" ht="168" customHeight="1">
      <c r="A14" s="46" t="s">
        <v>210</v>
      </c>
      <c r="B14" s="23" t="s">
        <v>211</v>
      </c>
      <c r="C14" s="27">
        <v>2022</v>
      </c>
      <c r="D14" s="27" t="s">
        <v>82</v>
      </c>
      <c r="E14" s="23" t="s">
        <v>212</v>
      </c>
      <c r="F14" s="28" t="s">
        <v>83</v>
      </c>
      <c r="G14" s="27" t="s">
        <v>84</v>
      </c>
      <c r="H14" s="27" t="s">
        <v>84</v>
      </c>
      <c r="I14" s="27" t="s">
        <v>84</v>
      </c>
      <c r="J14" s="27" t="s">
        <v>84</v>
      </c>
      <c r="K14" s="27" t="s">
        <v>84</v>
      </c>
      <c r="L14" s="27" t="s">
        <v>85</v>
      </c>
      <c r="M14" s="28" t="s">
        <v>84</v>
      </c>
      <c r="N14" s="28" t="s">
        <v>84</v>
      </c>
      <c r="O14" s="27" t="s">
        <v>84</v>
      </c>
      <c r="P14" s="27" t="s">
        <v>84</v>
      </c>
      <c r="Q14" s="27" t="s">
        <v>85</v>
      </c>
      <c r="R14" s="27" t="s">
        <v>85</v>
      </c>
      <c r="S14" s="27" t="s">
        <v>84</v>
      </c>
      <c r="T14" s="27" t="s">
        <v>84</v>
      </c>
      <c r="U14" s="27" t="s">
        <v>85</v>
      </c>
      <c r="V14" s="27" t="s">
        <v>84</v>
      </c>
      <c r="W14" s="27" t="s">
        <v>84</v>
      </c>
      <c r="X14" s="36" t="s">
        <v>138</v>
      </c>
      <c r="Y14" s="27" t="s">
        <v>87</v>
      </c>
      <c r="Z14" s="27" t="s">
        <v>88</v>
      </c>
      <c r="AA14" s="27" t="s">
        <v>89</v>
      </c>
      <c r="AB14" s="27" t="s">
        <v>104</v>
      </c>
      <c r="AC14" s="27" t="s">
        <v>91</v>
      </c>
      <c r="AD14" s="27" t="s">
        <v>213</v>
      </c>
      <c r="AE14" s="27" t="s">
        <v>93</v>
      </c>
      <c r="AF14" s="23" t="s">
        <v>214</v>
      </c>
      <c r="AG14" s="67" t="s">
        <v>95</v>
      </c>
      <c r="AH14" s="23" t="s">
        <v>215</v>
      </c>
      <c r="AI14" s="23" t="s">
        <v>216</v>
      </c>
      <c r="AK14" s="48" t="s">
        <v>217</v>
      </c>
      <c r="AL14" s="23" t="s">
        <v>79</v>
      </c>
    </row>
    <row r="15" spans="1:38" ht="150" customHeight="1">
      <c r="A15" s="46" t="s">
        <v>218</v>
      </c>
      <c r="B15" s="23" t="s">
        <v>219</v>
      </c>
      <c r="C15" s="27">
        <v>2020</v>
      </c>
      <c r="D15" s="27" t="s">
        <v>82</v>
      </c>
      <c r="E15" s="23" t="s">
        <v>220</v>
      </c>
      <c r="F15" s="28" t="s">
        <v>221</v>
      </c>
      <c r="G15" s="27" t="s">
        <v>84</v>
      </c>
      <c r="H15" s="27" t="s">
        <v>85</v>
      </c>
      <c r="I15" s="27" t="s">
        <v>85</v>
      </c>
      <c r="J15" s="27" t="s">
        <v>85</v>
      </c>
      <c r="K15" s="27" t="s">
        <v>84</v>
      </c>
      <c r="L15" s="27" t="s">
        <v>84</v>
      </c>
      <c r="M15" s="28" t="s">
        <v>84</v>
      </c>
      <c r="N15" s="28" t="s">
        <v>85</v>
      </c>
      <c r="O15" s="27" t="s">
        <v>84</v>
      </c>
      <c r="P15" s="27" t="s">
        <v>85</v>
      </c>
      <c r="Q15" s="27" t="s">
        <v>84</v>
      </c>
      <c r="R15" s="27" t="s">
        <v>85</v>
      </c>
      <c r="S15" s="27" t="s">
        <v>84</v>
      </c>
      <c r="T15" s="27" t="s">
        <v>85</v>
      </c>
      <c r="U15" s="27" t="s">
        <v>84</v>
      </c>
      <c r="V15" s="27" t="s">
        <v>85</v>
      </c>
      <c r="W15" s="27" t="s">
        <v>85</v>
      </c>
      <c r="X15" s="36" t="s">
        <v>86</v>
      </c>
      <c r="Y15" s="27" t="s">
        <v>87</v>
      </c>
      <c r="Z15" s="27" t="s">
        <v>103</v>
      </c>
      <c r="AA15" s="27" t="s">
        <v>89</v>
      </c>
      <c r="AB15" s="27" t="s">
        <v>104</v>
      </c>
      <c r="AC15" s="27" t="s">
        <v>91</v>
      </c>
      <c r="AD15" s="27" t="s">
        <v>222</v>
      </c>
      <c r="AE15" s="27" t="s">
        <v>223</v>
      </c>
      <c r="AF15" s="23" t="s">
        <v>224</v>
      </c>
      <c r="AG15" s="67">
        <f>55/0.88</f>
        <v>62.5</v>
      </c>
      <c r="AH15" s="23" t="s">
        <v>225</v>
      </c>
      <c r="AI15" s="23" t="s">
        <v>226</v>
      </c>
      <c r="AJ15" s="23" t="s">
        <v>227</v>
      </c>
      <c r="AK15" s="51" t="s">
        <v>228</v>
      </c>
      <c r="AL15" s="83" t="s">
        <v>79</v>
      </c>
    </row>
    <row r="16" spans="1:38" ht="150" customHeight="1">
      <c r="A16" s="46" t="s">
        <v>229</v>
      </c>
      <c r="B16" s="23" t="s">
        <v>230</v>
      </c>
      <c r="C16" s="27">
        <v>2022</v>
      </c>
      <c r="D16" s="27" t="s">
        <v>82</v>
      </c>
      <c r="E16" s="23" t="s">
        <v>116</v>
      </c>
      <c r="F16" s="28" t="s">
        <v>83</v>
      </c>
      <c r="G16" s="27" t="s">
        <v>85</v>
      </c>
      <c r="H16" s="27" t="s">
        <v>84</v>
      </c>
      <c r="I16" s="27" t="s">
        <v>84</v>
      </c>
      <c r="J16" s="27" t="s">
        <v>84</v>
      </c>
      <c r="K16" s="27" t="s">
        <v>85</v>
      </c>
      <c r="L16" s="27" t="s">
        <v>85</v>
      </c>
      <c r="M16" s="28" t="s">
        <v>84</v>
      </c>
      <c r="N16" s="28" t="s">
        <v>85</v>
      </c>
      <c r="O16" s="27" t="s">
        <v>84</v>
      </c>
      <c r="P16" s="27" t="s">
        <v>84</v>
      </c>
      <c r="Q16" s="27" t="s">
        <v>85</v>
      </c>
      <c r="R16" s="27" t="s">
        <v>84</v>
      </c>
      <c r="S16" s="27" t="s">
        <v>84</v>
      </c>
      <c r="T16" s="27" t="s">
        <v>85</v>
      </c>
      <c r="U16" s="27" t="s">
        <v>84</v>
      </c>
      <c r="V16" s="27" t="s">
        <v>84</v>
      </c>
      <c r="W16" s="27" t="s">
        <v>85</v>
      </c>
      <c r="X16" s="36" t="s">
        <v>186</v>
      </c>
      <c r="Y16" s="27" t="s">
        <v>87</v>
      </c>
      <c r="Z16" s="27" t="s">
        <v>231</v>
      </c>
      <c r="AA16" s="27" t="s">
        <v>89</v>
      </c>
      <c r="AB16" s="27" t="s">
        <v>104</v>
      </c>
      <c r="AC16" s="27" t="s">
        <v>91</v>
      </c>
      <c r="AD16" s="27" t="s">
        <v>232</v>
      </c>
      <c r="AE16" s="27" t="s">
        <v>93</v>
      </c>
      <c r="AF16" s="23" t="s">
        <v>233</v>
      </c>
      <c r="AG16" s="67">
        <v>1000</v>
      </c>
      <c r="AH16" s="23" t="s">
        <v>234</v>
      </c>
      <c r="AI16" s="23" t="s">
        <v>235</v>
      </c>
      <c r="AJ16" s="23" t="s">
        <v>236</v>
      </c>
      <c r="AK16" s="49" t="s">
        <v>237</v>
      </c>
      <c r="AL16" s="23" t="s">
        <v>112</v>
      </c>
    </row>
    <row r="17" spans="1:38" ht="150" customHeight="1">
      <c r="A17" s="46" t="s">
        <v>238</v>
      </c>
      <c r="B17" s="23" t="s">
        <v>239</v>
      </c>
      <c r="C17" s="27">
        <v>2019</v>
      </c>
      <c r="D17" s="27" t="s">
        <v>82</v>
      </c>
      <c r="E17" s="23" t="s">
        <v>240</v>
      </c>
      <c r="F17" s="28" t="s">
        <v>165</v>
      </c>
      <c r="G17" s="27" t="s">
        <v>84</v>
      </c>
      <c r="H17" s="27" t="s">
        <v>84</v>
      </c>
      <c r="I17" s="27" t="s">
        <v>84</v>
      </c>
      <c r="J17" s="27" t="s">
        <v>85</v>
      </c>
      <c r="K17" s="27" t="s">
        <v>84</v>
      </c>
      <c r="L17" s="27" t="s">
        <v>84</v>
      </c>
      <c r="M17" s="28" t="s">
        <v>84</v>
      </c>
      <c r="N17" s="28" t="s">
        <v>84</v>
      </c>
      <c r="O17" s="30" t="s">
        <v>85</v>
      </c>
      <c r="P17" s="30" t="s">
        <v>84</v>
      </c>
      <c r="Q17" s="30" t="s">
        <v>84</v>
      </c>
      <c r="R17" s="30" t="s">
        <v>85</v>
      </c>
      <c r="S17" s="30" t="s">
        <v>84</v>
      </c>
      <c r="T17" s="30" t="s">
        <v>85</v>
      </c>
      <c r="U17" s="30" t="s">
        <v>84</v>
      </c>
      <c r="V17" s="30" t="s">
        <v>84</v>
      </c>
      <c r="W17" s="30" t="s">
        <v>84</v>
      </c>
      <c r="X17" s="36" t="s">
        <v>86</v>
      </c>
      <c r="Y17" s="30" t="s">
        <v>87</v>
      </c>
      <c r="Z17" s="27" t="s">
        <v>103</v>
      </c>
      <c r="AA17" s="27" t="s">
        <v>89</v>
      </c>
      <c r="AB17" s="27" t="s">
        <v>90</v>
      </c>
      <c r="AC17" s="27" t="s">
        <v>196</v>
      </c>
      <c r="AD17" s="27" t="s">
        <v>241</v>
      </c>
      <c r="AE17" s="27" t="s">
        <v>93</v>
      </c>
      <c r="AF17" s="23" t="s">
        <v>242</v>
      </c>
      <c r="AG17" s="67" t="s">
        <v>89</v>
      </c>
      <c r="AH17" s="23" t="s">
        <v>243</v>
      </c>
      <c r="AI17" s="23" t="s">
        <v>244</v>
      </c>
      <c r="AJ17" s="23" t="s">
        <v>245</v>
      </c>
      <c r="AK17" s="24" t="s">
        <v>246</v>
      </c>
      <c r="AL17" s="83" t="s">
        <v>112</v>
      </c>
    </row>
    <row r="18" spans="1:38" ht="163" customHeight="1">
      <c r="A18" s="46" t="s">
        <v>247</v>
      </c>
      <c r="B18" s="23" t="s">
        <v>248</v>
      </c>
      <c r="C18" s="27">
        <v>2021</v>
      </c>
      <c r="D18" s="27" t="s">
        <v>82</v>
      </c>
      <c r="E18" s="23" t="s">
        <v>249</v>
      </c>
      <c r="F18" s="28" t="s">
        <v>83</v>
      </c>
      <c r="G18" s="27" t="s">
        <v>84</v>
      </c>
      <c r="H18" s="27" t="s">
        <v>84</v>
      </c>
      <c r="I18" s="27" t="s">
        <v>84</v>
      </c>
      <c r="J18" s="27" t="s">
        <v>85</v>
      </c>
      <c r="K18" s="27" t="s">
        <v>84</v>
      </c>
      <c r="L18" s="27" t="s">
        <v>84</v>
      </c>
      <c r="M18" s="28" t="s">
        <v>84</v>
      </c>
      <c r="N18" s="28" t="s">
        <v>84</v>
      </c>
      <c r="O18" s="27" t="s">
        <v>84</v>
      </c>
      <c r="P18" s="27" t="s">
        <v>85</v>
      </c>
      <c r="Q18" s="27" t="s">
        <v>84</v>
      </c>
      <c r="R18" s="27" t="s">
        <v>84</v>
      </c>
      <c r="S18" s="27" t="s">
        <v>84</v>
      </c>
      <c r="T18" s="27" t="s">
        <v>85</v>
      </c>
      <c r="U18" s="27" t="s">
        <v>84</v>
      </c>
      <c r="V18" s="27" t="s">
        <v>84</v>
      </c>
      <c r="W18" s="27" t="s">
        <v>84</v>
      </c>
      <c r="X18" s="36" t="s">
        <v>86</v>
      </c>
      <c r="Y18" s="27" t="s">
        <v>87</v>
      </c>
      <c r="Z18" s="27" t="s">
        <v>89</v>
      </c>
      <c r="AA18" s="27" t="s">
        <v>89</v>
      </c>
      <c r="AB18" s="27" t="s">
        <v>90</v>
      </c>
      <c r="AC18" s="27" t="s">
        <v>91</v>
      </c>
      <c r="AD18" s="27" t="s">
        <v>250</v>
      </c>
      <c r="AE18" s="27" t="s">
        <v>251</v>
      </c>
      <c r="AF18" s="23" t="s">
        <v>252</v>
      </c>
      <c r="AG18" s="67" t="s">
        <v>95</v>
      </c>
      <c r="AH18" s="23" t="s">
        <v>253</v>
      </c>
      <c r="AI18" s="23" t="s">
        <v>254</v>
      </c>
      <c r="AJ18" s="23" t="s">
        <v>255</v>
      </c>
      <c r="AK18" s="49" t="s">
        <v>256</v>
      </c>
      <c r="AL18" s="23" t="s">
        <v>79</v>
      </c>
    </row>
    <row r="19" spans="1:38" ht="179.5" customHeight="1">
      <c r="A19" s="46" t="s">
        <v>257</v>
      </c>
      <c r="B19" s="23" t="s">
        <v>258</v>
      </c>
      <c r="C19" s="27">
        <v>2019</v>
      </c>
      <c r="D19" s="27" t="s">
        <v>82</v>
      </c>
      <c r="F19" s="28" t="s">
        <v>83</v>
      </c>
      <c r="G19" s="27" t="s">
        <v>84</v>
      </c>
      <c r="H19" s="27" t="s">
        <v>84</v>
      </c>
      <c r="I19" s="27" t="s">
        <v>84</v>
      </c>
      <c r="J19" s="27" t="s">
        <v>84</v>
      </c>
      <c r="K19" s="27" t="s">
        <v>85</v>
      </c>
      <c r="L19" s="27" t="s">
        <v>85</v>
      </c>
      <c r="M19" s="28" t="s">
        <v>84</v>
      </c>
      <c r="N19" s="28" t="s">
        <v>85</v>
      </c>
      <c r="O19" s="27" t="s">
        <v>85</v>
      </c>
      <c r="P19" s="27" t="s">
        <v>84</v>
      </c>
      <c r="Q19" s="27" t="s">
        <v>85</v>
      </c>
      <c r="R19" s="27" t="s">
        <v>84</v>
      </c>
      <c r="S19" s="27" t="s">
        <v>84</v>
      </c>
      <c r="T19" s="27" t="s">
        <v>84</v>
      </c>
      <c r="U19" s="27" t="s">
        <v>84</v>
      </c>
      <c r="V19" s="27" t="s">
        <v>84</v>
      </c>
      <c r="W19" s="27" t="s">
        <v>85</v>
      </c>
      <c r="X19" s="36" t="s">
        <v>186</v>
      </c>
      <c r="Y19" s="27" t="s">
        <v>87</v>
      </c>
      <c r="Z19" s="27" t="s">
        <v>103</v>
      </c>
      <c r="AA19" s="27" t="s">
        <v>89</v>
      </c>
      <c r="AB19" s="27" t="s">
        <v>104</v>
      </c>
      <c r="AC19" s="27" t="s">
        <v>91</v>
      </c>
      <c r="AD19" s="27" t="s">
        <v>259</v>
      </c>
      <c r="AE19" s="27" t="s">
        <v>168</v>
      </c>
      <c r="AF19" s="23" t="s">
        <v>260</v>
      </c>
      <c r="AG19" s="67">
        <f>160/0.89</f>
        <v>179.77528089887639</v>
      </c>
      <c r="AH19" s="23" t="s">
        <v>261</v>
      </c>
      <c r="AI19" s="23" t="s">
        <v>262</v>
      </c>
      <c r="AK19" s="48" t="s">
        <v>263</v>
      </c>
      <c r="AL19" s="83" t="s">
        <v>79</v>
      </c>
    </row>
    <row r="20" spans="1:38" ht="150" customHeight="1">
      <c r="A20" s="46" t="s">
        <v>265</v>
      </c>
      <c r="B20" s="23" t="s">
        <v>266</v>
      </c>
      <c r="C20" s="27">
        <v>2023</v>
      </c>
      <c r="D20" s="27" t="s">
        <v>82</v>
      </c>
      <c r="E20" s="23" t="s">
        <v>267</v>
      </c>
      <c r="F20" s="28" t="s">
        <v>83</v>
      </c>
      <c r="G20" s="27" t="s">
        <v>84</v>
      </c>
      <c r="H20" s="27" t="s">
        <v>84</v>
      </c>
      <c r="I20" s="27" t="s">
        <v>84</v>
      </c>
      <c r="J20" s="27" t="s">
        <v>84</v>
      </c>
      <c r="K20" s="27" t="s">
        <v>84</v>
      </c>
      <c r="L20" s="27" t="s">
        <v>85</v>
      </c>
      <c r="M20" s="28" t="s">
        <v>84</v>
      </c>
      <c r="N20" s="28" t="s">
        <v>84</v>
      </c>
      <c r="O20" s="27" t="s">
        <v>84</v>
      </c>
      <c r="P20" s="27" t="s">
        <v>84</v>
      </c>
      <c r="Q20" s="27" t="s">
        <v>85</v>
      </c>
      <c r="R20" s="27" t="s">
        <v>85</v>
      </c>
      <c r="S20" s="27" t="s">
        <v>85</v>
      </c>
      <c r="T20" s="27" t="s">
        <v>85</v>
      </c>
      <c r="U20" s="27" t="s">
        <v>84</v>
      </c>
      <c r="V20" s="27" t="s">
        <v>85</v>
      </c>
      <c r="W20" s="27" t="s">
        <v>84</v>
      </c>
      <c r="X20" s="36" t="s">
        <v>186</v>
      </c>
      <c r="Y20" s="27" t="s">
        <v>87</v>
      </c>
      <c r="Z20" s="27" t="s">
        <v>103</v>
      </c>
      <c r="AA20" s="27" t="s">
        <v>89</v>
      </c>
      <c r="AB20" s="27" t="s">
        <v>104</v>
      </c>
      <c r="AC20" s="27" t="s">
        <v>91</v>
      </c>
      <c r="AD20" s="27" t="s">
        <v>268</v>
      </c>
      <c r="AE20" s="27" t="s">
        <v>168</v>
      </c>
      <c r="AF20" s="23" t="s">
        <v>269</v>
      </c>
      <c r="AG20" s="67">
        <v>1480</v>
      </c>
      <c r="AH20" s="23" t="s">
        <v>270</v>
      </c>
      <c r="AI20" s="23" t="s">
        <v>271</v>
      </c>
      <c r="AJ20" s="23" t="s">
        <v>272</v>
      </c>
      <c r="AK20" s="49" t="s">
        <v>273</v>
      </c>
      <c r="AL20" s="23" t="s">
        <v>264</v>
      </c>
    </row>
    <row r="21" spans="1:38" ht="150" customHeight="1">
      <c r="A21" s="46" t="s">
        <v>274</v>
      </c>
      <c r="B21" s="23" t="s">
        <v>275</v>
      </c>
      <c r="C21" s="27">
        <v>2020</v>
      </c>
      <c r="D21" s="27" t="s">
        <v>82</v>
      </c>
      <c r="E21" s="23" t="s">
        <v>276</v>
      </c>
      <c r="F21" s="42" t="s">
        <v>83</v>
      </c>
      <c r="G21" s="27" t="s">
        <v>84</v>
      </c>
      <c r="H21" s="27" t="s">
        <v>84</v>
      </c>
      <c r="I21" s="27" t="s">
        <v>84</v>
      </c>
      <c r="J21" s="27" t="s">
        <v>84</v>
      </c>
      <c r="K21" s="27" t="s">
        <v>85</v>
      </c>
      <c r="L21" s="27" t="s">
        <v>84</v>
      </c>
      <c r="M21" s="28" t="s">
        <v>84</v>
      </c>
      <c r="N21" s="28" t="s">
        <v>84</v>
      </c>
      <c r="O21" s="27" t="s">
        <v>84</v>
      </c>
      <c r="P21" s="27" t="s">
        <v>84</v>
      </c>
      <c r="Q21" s="27" t="s">
        <v>85</v>
      </c>
      <c r="R21" s="27" t="s">
        <v>84</v>
      </c>
      <c r="S21" s="27" t="s">
        <v>84</v>
      </c>
      <c r="T21" s="27" t="s">
        <v>84</v>
      </c>
      <c r="U21" s="27" t="s">
        <v>85</v>
      </c>
      <c r="V21" s="27" t="s">
        <v>84</v>
      </c>
      <c r="W21" s="27" t="s">
        <v>84</v>
      </c>
      <c r="X21" s="36" t="s">
        <v>86</v>
      </c>
      <c r="Y21" s="27" t="s">
        <v>87</v>
      </c>
      <c r="Z21" s="27" t="s">
        <v>116</v>
      </c>
      <c r="AA21" s="27" t="s">
        <v>89</v>
      </c>
      <c r="AB21" s="27" t="s">
        <v>104</v>
      </c>
      <c r="AC21" s="27" t="s">
        <v>91</v>
      </c>
      <c r="AD21" s="27" t="s">
        <v>277</v>
      </c>
      <c r="AE21" s="27" t="s">
        <v>168</v>
      </c>
      <c r="AF21" s="23" t="s">
        <v>278</v>
      </c>
      <c r="AG21" s="67">
        <v>625</v>
      </c>
      <c r="AH21" s="23" t="s">
        <v>279</v>
      </c>
      <c r="AI21" s="23" t="s">
        <v>280</v>
      </c>
      <c r="AJ21" s="23" t="s">
        <v>281</v>
      </c>
      <c r="AK21" s="49" t="s">
        <v>282</v>
      </c>
      <c r="AL21" s="82" t="s">
        <v>193</v>
      </c>
    </row>
    <row r="22" spans="1:38" ht="239.25" customHeight="1">
      <c r="A22" s="46" t="s">
        <v>283</v>
      </c>
      <c r="B22" s="23" t="s">
        <v>284</v>
      </c>
      <c r="C22" s="27">
        <v>2023</v>
      </c>
      <c r="D22" s="27" t="s">
        <v>82</v>
      </c>
      <c r="E22" s="23" t="s">
        <v>116</v>
      </c>
      <c r="F22" s="28" t="s">
        <v>83</v>
      </c>
      <c r="G22" s="27" t="s">
        <v>85</v>
      </c>
      <c r="H22" s="27" t="s">
        <v>84</v>
      </c>
      <c r="I22" s="27" t="s">
        <v>85</v>
      </c>
      <c r="J22" s="27" t="s">
        <v>85</v>
      </c>
      <c r="K22" s="27" t="s">
        <v>84</v>
      </c>
      <c r="L22" s="27" t="s">
        <v>84</v>
      </c>
      <c r="M22" s="28" t="s">
        <v>84</v>
      </c>
      <c r="N22" s="28" t="s">
        <v>85</v>
      </c>
      <c r="O22" s="27" t="s">
        <v>84</v>
      </c>
      <c r="P22" s="27" t="s">
        <v>84</v>
      </c>
      <c r="Q22" s="27" t="s">
        <v>84</v>
      </c>
      <c r="R22" s="27" t="s">
        <v>84</v>
      </c>
      <c r="S22" s="27" t="s">
        <v>84</v>
      </c>
      <c r="T22" s="27" t="s">
        <v>85</v>
      </c>
      <c r="U22" s="27" t="s">
        <v>84</v>
      </c>
      <c r="V22" s="27" t="s">
        <v>84</v>
      </c>
      <c r="W22" s="27" t="s">
        <v>84</v>
      </c>
      <c r="X22" s="36" t="s">
        <v>102</v>
      </c>
      <c r="Y22" s="27" t="s">
        <v>87</v>
      </c>
      <c r="Z22" s="27" t="s">
        <v>231</v>
      </c>
      <c r="AA22" s="27" t="s">
        <v>89</v>
      </c>
      <c r="AB22" s="27" t="s">
        <v>104</v>
      </c>
      <c r="AC22" s="27" t="s">
        <v>91</v>
      </c>
      <c r="AD22" s="27" t="s">
        <v>285</v>
      </c>
      <c r="AE22" s="27" t="s">
        <v>168</v>
      </c>
      <c r="AF22" s="23" t="s">
        <v>286</v>
      </c>
      <c r="AG22" s="67">
        <v>765.1</v>
      </c>
      <c r="AH22" s="23" t="s">
        <v>287</v>
      </c>
      <c r="AI22" s="23" t="s">
        <v>288</v>
      </c>
      <c r="AJ22" s="23" t="s">
        <v>289</v>
      </c>
      <c r="AK22" s="49" t="s">
        <v>290</v>
      </c>
      <c r="AL22" s="64" t="s">
        <v>79</v>
      </c>
    </row>
    <row r="23" spans="1:38" ht="150" customHeight="1">
      <c r="A23" s="46" t="s">
        <v>291</v>
      </c>
      <c r="B23" s="23" t="s">
        <v>292</v>
      </c>
      <c r="C23" s="27">
        <v>2017</v>
      </c>
      <c r="D23" s="27" t="s">
        <v>82</v>
      </c>
      <c r="E23" s="23" t="s">
        <v>293</v>
      </c>
      <c r="F23" s="42" t="s">
        <v>165</v>
      </c>
      <c r="G23" s="27" t="s">
        <v>85</v>
      </c>
      <c r="H23" s="27" t="s">
        <v>85</v>
      </c>
      <c r="I23" s="27" t="s">
        <v>85</v>
      </c>
      <c r="J23" s="27" t="s">
        <v>84</v>
      </c>
      <c r="K23" s="27" t="s">
        <v>84</v>
      </c>
      <c r="L23" s="27" t="s">
        <v>84</v>
      </c>
      <c r="M23" s="28" t="s">
        <v>84</v>
      </c>
      <c r="N23" s="28" t="s">
        <v>85</v>
      </c>
      <c r="O23" s="27" t="s">
        <v>84</v>
      </c>
      <c r="P23" s="27" t="s">
        <v>84</v>
      </c>
      <c r="Q23" s="27" t="s">
        <v>84</v>
      </c>
      <c r="R23" s="27" t="s">
        <v>84</v>
      </c>
      <c r="S23" s="27" t="s">
        <v>84</v>
      </c>
      <c r="T23" s="27" t="s">
        <v>84</v>
      </c>
      <c r="U23" s="27" t="s">
        <v>85</v>
      </c>
      <c r="V23" s="27" t="s">
        <v>84</v>
      </c>
      <c r="W23" s="27" t="s">
        <v>84</v>
      </c>
      <c r="X23" s="36" t="s">
        <v>86</v>
      </c>
      <c r="Y23" s="27" t="s">
        <v>87</v>
      </c>
      <c r="Z23" s="27" t="s">
        <v>116</v>
      </c>
      <c r="AA23" s="27" t="s">
        <v>89</v>
      </c>
      <c r="AB23" s="27" t="s">
        <v>104</v>
      </c>
      <c r="AC23" s="27" t="s">
        <v>91</v>
      </c>
      <c r="AD23" s="27" t="s">
        <v>294</v>
      </c>
      <c r="AE23" s="27" t="s">
        <v>93</v>
      </c>
      <c r="AF23" s="23" t="s">
        <v>295</v>
      </c>
      <c r="AG23" s="67">
        <v>100</v>
      </c>
      <c r="AH23" s="23" t="s">
        <v>296</v>
      </c>
      <c r="AI23" s="23" t="s">
        <v>297</v>
      </c>
      <c r="AJ23" s="23" t="s">
        <v>298</v>
      </c>
      <c r="AK23" s="49" t="s">
        <v>299</v>
      </c>
      <c r="AL23" s="82" t="s">
        <v>193</v>
      </c>
    </row>
    <row r="24" spans="1:38" ht="150" customHeight="1">
      <c r="A24" s="46" t="s">
        <v>300</v>
      </c>
      <c r="B24" s="23" t="s">
        <v>301</v>
      </c>
      <c r="C24" s="27">
        <v>2022</v>
      </c>
      <c r="D24" s="27" t="s">
        <v>82</v>
      </c>
      <c r="E24" s="23" t="s">
        <v>302</v>
      </c>
      <c r="F24" s="28" t="s">
        <v>165</v>
      </c>
      <c r="G24" s="27" t="s">
        <v>85</v>
      </c>
      <c r="H24" s="27" t="s">
        <v>85</v>
      </c>
      <c r="I24" s="27" t="s">
        <v>85</v>
      </c>
      <c r="J24" s="27" t="s">
        <v>84</v>
      </c>
      <c r="K24" s="27" t="s">
        <v>84</v>
      </c>
      <c r="L24" s="27" t="s">
        <v>84</v>
      </c>
      <c r="M24" s="28" t="s">
        <v>84</v>
      </c>
      <c r="N24" s="28" t="s">
        <v>85</v>
      </c>
      <c r="O24" s="27" t="s">
        <v>85</v>
      </c>
      <c r="P24" s="27" t="s">
        <v>84</v>
      </c>
      <c r="Q24" s="27" t="s">
        <v>84</v>
      </c>
      <c r="R24" s="27" t="s">
        <v>84</v>
      </c>
      <c r="S24" s="27" t="s">
        <v>84</v>
      </c>
      <c r="T24" s="27" t="s">
        <v>84</v>
      </c>
      <c r="U24" s="27" t="s">
        <v>85</v>
      </c>
      <c r="V24" s="27" t="s">
        <v>84</v>
      </c>
      <c r="W24" s="27" t="s">
        <v>84</v>
      </c>
      <c r="X24" s="36" t="s">
        <v>86</v>
      </c>
      <c r="Y24" s="27" t="s">
        <v>87</v>
      </c>
      <c r="Z24" s="27" t="s">
        <v>103</v>
      </c>
      <c r="AA24" s="27" t="s">
        <v>89</v>
      </c>
      <c r="AB24" s="27" t="s">
        <v>104</v>
      </c>
      <c r="AC24" s="27" t="s">
        <v>91</v>
      </c>
      <c r="AD24" s="27" t="s">
        <v>167</v>
      </c>
      <c r="AE24" s="27" t="s">
        <v>93</v>
      </c>
      <c r="AF24" s="23" t="s">
        <v>303</v>
      </c>
      <c r="AG24" s="67">
        <v>100</v>
      </c>
      <c r="AH24" s="23" t="s">
        <v>304</v>
      </c>
      <c r="AI24" s="23" t="s">
        <v>305</v>
      </c>
      <c r="AJ24" s="23" t="s">
        <v>306</v>
      </c>
      <c r="AK24" s="51" t="s">
        <v>307</v>
      </c>
      <c r="AL24" s="23" t="s">
        <v>79</v>
      </c>
    </row>
    <row r="25" spans="1:38" ht="150" customHeight="1">
      <c r="A25" s="46" t="s">
        <v>308</v>
      </c>
      <c r="B25" s="23" t="s">
        <v>309</v>
      </c>
      <c r="C25" s="27">
        <v>2019</v>
      </c>
      <c r="D25" s="27" t="s">
        <v>82</v>
      </c>
      <c r="E25" s="23" t="s">
        <v>310</v>
      </c>
      <c r="F25" s="28" t="s">
        <v>165</v>
      </c>
      <c r="G25" s="27" t="s">
        <v>85</v>
      </c>
      <c r="H25" s="27" t="s">
        <v>85</v>
      </c>
      <c r="I25" s="27" t="s">
        <v>85</v>
      </c>
      <c r="J25" s="27" t="s">
        <v>85</v>
      </c>
      <c r="K25" s="27" t="s">
        <v>84</v>
      </c>
      <c r="L25" s="27" t="s">
        <v>84</v>
      </c>
      <c r="M25" s="28" t="s">
        <v>84</v>
      </c>
      <c r="N25" s="28" t="s">
        <v>85</v>
      </c>
      <c r="O25" s="27" t="s">
        <v>85</v>
      </c>
      <c r="P25" s="27" t="s">
        <v>84</v>
      </c>
      <c r="Q25" s="27" t="s">
        <v>84</v>
      </c>
      <c r="R25" s="27" t="s">
        <v>84</v>
      </c>
      <c r="S25" s="27" t="s">
        <v>84</v>
      </c>
      <c r="T25" s="27" t="s">
        <v>85</v>
      </c>
      <c r="U25" s="27" t="s">
        <v>85</v>
      </c>
      <c r="V25" s="27" t="s">
        <v>84</v>
      </c>
      <c r="W25" s="27" t="s">
        <v>85</v>
      </c>
      <c r="X25" s="36" t="s">
        <v>86</v>
      </c>
      <c r="Y25" s="27" t="s">
        <v>87</v>
      </c>
      <c r="Z25" s="27" t="s">
        <v>231</v>
      </c>
      <c r="AA25" s="27" t="s">
        <v>89</v>
      </c>
      <c r="AB25" s="27" t="s">
        <v>104</v>
      </c>
      <c r="AC25" s="27" t="s">
        <v>91</v>
      </c>
      <c r="AD25" s="27" t="s">
        <v>167</v>
      </c>
      <c r="AE25" s="27" t="s">
        <v>168</v>
      </c>
      <c r="AF25" s="23" t="s">
        <v>311</v>
      </c>
      <c r="AG25" s="67" t="s">
        <v>312</v>
      </c>
      <c r="AH25" s="23" t="s">
        <v>313</v>
      </c>
      <c r="AI25" s="23" t="s">
        <v>314</v>
      </c>
      <c r="AJ25" s="23" t="s">
        <v>315</v>
      </c>
      <c r="AK25" s="69" t="s">
        <v>316</v>
      </c>
      <c r="AL25" s="83" t="s">
        <v>79</v>
      </c>
    </row>
    <row r="26" spans="1:38" ht="150" customHeight="1">
      <c r="A26" s="46" t="s">
        <v>318</v>
      </c>
      <c r="B26" s="23" t="s">
        <v>319</v>
      </c>
      <c r="C26" s="27">
        <v>2017</v>
      </c>
      <c r="D26" s="27" t="s">
        <v>82</v>
      </c>
      <c r="E26" s="23" t="s">
        <v>320</v>
      </c>
      <c r="F26" s="28" t="s">
        <v>83</v>
      </c>
      <c r="G26" s="27" t="s">
        <v>85</v>
      </c>
      <c r="H26" s="27" t="s">
        <v>84</v>
      </c>
      <c r="I26" s="27" t="s">
        <v>84</v>
      </c>
      <c r="J26" s="27" t="s">
        <v>84</v>
      </c>
      <c r="K26" s="27" t="s">
        <v>84</v>
      </c>
      <c r="L26" s="27" t="s">
        <v>84</v>
      </c>
      <c r="M26" s="28" t="s">
        <v>84</v>
      </c>
      <c r="N26" s="28" t="s">
        <v>84</v>
      </c>
      <c r="O26" s="27" t="s">
        <v>84</v>
      </c>
      <c r="P26" s="27" t="s">
        <v>85</v>
      </c>
      <c r="Q26" s="27" t="s">
        <v>84</v>
      </c>
      <c r="R26" s="27" t="s">
        <v>84</v>
      </c>
      <c r="S26" s="27" t="s">
        <v>84</v>
      </c>
      <c r="T26" s="27" t="s">
        <v>84</v>
      </c>
      <c r="U26" s="27" t="s">
        <v>84</v>
      </c>
      <c r="V26" s="27" t="s">
        <v>84</v>
      </c>
      <c r="W26" s="27" t="s">
        <v>85</v>
      </c>
      <c r="X26" s="36" t="s">
        <v>102</v>
      </c>
      <c r="Y26" s="27" t="s">
        <v>321</v>
      </c>
      <c r="Z26" s="27" t="s">
        <v>322</v>
      </c>
      <c r="AA26" s="27" t="s">
        <v>323</v>
      </c>
      <c r="AB26" s="27" t="s">
        <v>324</v>
      </c>
      <c r="AC26" s="27" t="s">
        <v>196</v>
      </c>
      <c r="AD26" s="27" t="s">
        <v>325</v>
      </c>
      <c r="AE26" s="27" t="s">
        <v>251</v>
      </c>
      <c r="AF26" s="23" t="s">
        <v>326</v>
      </c>
      <c r="AG26" s="67">
        <v>60.8</v>
      </c>
      <c r="AH26" s="23" t="s">
        <v>327</v>
      </c>
      <c r="AI26" s="23" t="s">
        <v>328</v>
      </c>
      <c r="AJ26" s="23" t="s">
        <v>329</v>
      </c>
      <c r="AK26" s="50" t="s">
        <v>330</v>
      </c>
      <c r="AL26" s="25" t="s">
        <v>317</v>
      </c>
    </row>
    <row r="27" spans="1:38" ht="150" customHeight="1">
      <c r="A27" s="46" t="s">
        <v>331</v>
      </c>
      <c r="B27" s="23" t="s">
        <v>332</v>
      </c>
      <c r="C27" s="27">
        <v>2021</v>
      </c>
      <c r="D27" s="27" t="s">
        <v>82</v>
      </c>
      <c r="E27" s="23" t="s">
        <v>333</v>
      </c>
      <c r="F27" s="28" t="s">
        <v>83</v>
      </c>
      <c r="G27" s="27" t="s">
        <v>84</v>
      </c>
      <c r="H27" s="27" t="s">
        <v>84</v>
      </c>
      <c r="I27" s="27" t="s">
        <v>84</v>
      </c>
      <c r="J27" s="27" t="s">
        <v>84</v>
      </c>
      <c r="K27" s="27" t="s">
        <v>84</v>
      </c>
      <c r="L27" s="27" t="s">
        <v>85</v>
      </c>
      <c r="M27" s="28" t="s">
        <v>84</v>
      </c>
      <c r="N27" s="28" t="s">
        <v>84</v>
      </c>
      <c r="O27" s="27" t="s">
        <v>84</v>
      </c>
      <c r="P27" s="27" t="s">
        <v>84</v>
      </c>
      <c r="Q27" s="27" t="s">
        <v>85</v>
      </c>
      <c r="R27" s="27" t="s">
        <v>85</v>
      </c>
      <c r="S27" s="27" t="s">
        <v>84</v>
      </c>
      <c r="T27" s="27" t="s">
        <v>84</v>
      </c>
      <c r="U27" s="27" t="s">
        <v>84</v>
      </c>
      <c r="V27" s="27" t="s">
        <v>85</v>
      </c>
      <c r="W27" s="27" t="s">
        <v>85</v>
      </c>
      <c r="X27" s="36" t="s">
        <v>138</v>
      </c>
      <c r="Y27" s="27" t="s">
        <v>87</v>
      </c>
      <c r="Z27" s="27" t="s">
        <v>88</v>
      </c>
      <c r="AA27" s="27" t="s">
        <v>89</v>
      </c>
      <c r="AB27" s="27" t="s">
        <v>104</v>
      </c>
      <c r="AC27" s="27" t="s">
        <v>91</v>
      </c>
      <c r="AD27" s="27" t="s">
        <v>334</v>
      </c>
      <c r="AE27" s="27" t="s">
        <v>168</v>
      </c>
      <c r="AF27" s="23" t="s">
        <v>335</v>
      </c>
      <c r="AG27" s="67" t="s">
        <v>89</v>
      </c>
      <c r="AH27" s="23" t="s">
        <v>336</v>
      </c>
      <c r="AI27" s="23" t="s">
        <v>337</v>
      </c>
      <c r="AJ27" s="23" t="s">
        <v>338</v>
      </c>
      <c r="AK27" s="49" t="s">
        <v>339</v>
      </c>
      <c r="AL27" s="83" t="s">
        <v>79</v>
      </c>
    </row>
    <row r="28" spans="1:38" ht="150" customHeight="1">
      <c r="A28" s="46" t="s">
        <v>340</v>
      </c>
      <c r="B28" s="23" t="s">
        <v>341</v>
      </c>
      <c r="C28" s="27">
        <v>2024</v>
      </c>
      <c r="D28" s="27" t="s">
        <v>82</v>
      </c>
      <c r="E28" s="23" t="s">
        <v>116</v>
      </c>
      <c r="F28" s="28" t="s">
        <v>83</v>
      </c>
      <c r="G28" s="27" t="s">
        <v>84</v>
      </c>
      <c r="H28" s="27" t="s">
        <v>84</v>
      </c>
      <c r="I28" s="27" t="s">
        <v>84</v>
      </c>
      <c r="J28" s="27" t="s">
        <v>84</v>
      </c>
      <c r="K28" s="27" t="s">
        <v>85</v>
      </c>
      <c r="L28" s="27" t="s">
        <v>84</v>
      </c>
      <c r="M28" s="28" t="s">
        <v>84</v>
      </c>
      <c r="N28" s="28" t="s">
        <v>84</v>
      </c>
      <c r="O28" s="27" t="s">
        <v>84</v>
      </c>
      <c r="P28" s="27" t="s">
        <v>84</v>
      </c>
      <c r="Q28" s="27" t="s">
        <v>85</v>
      </c>
      <c r="R28" s="27" t="s">
        <v>84</v>
      </c>
      <c r="S28" s="27" t="s">
        <v>84</v>
      </c>
      <c r="T28" s="27" t="s">
        <v>84</v>
      </c>
      <c r="U28" s="27" t="s">
        <v>84</v>
      </c>
      <c r="V28" s="27" t="s">
        <v>84</v>
      </c>
      <c r="W28" s="27" t="s">
        <v>84</v>
      </c>
      <c r="X28" s="36" t="s">
        <v>138</v>
      </c>
      <c r="Y28" s="27" t="s">
        <v>139</v>
      </c>
      <c r="Z28" s="27" t="s">
        <v>140</v>
      </c>
      <c r="AA28" s="27" t="s">
        <v>141</v>
      </c>
      <c r="AB28" s="27" t="s">
        <v>128</v>
      </c>
      <c r="AC28" s="27" t="s">
        <v>91</v>
      </c>
      <c r="AD28" s="27" t="s">
        <v>342</v>
      </c>
      <c r="AE28" s="27" t="s">
        <v>251</v>
      </c>
      <c r="AF28" s="23" t="s">
        <v>343</v>
      </c>
      <c r="AG28" s="67">
        <v>52.8</v>
      </c>
      <c r="AH28" s="23" t="s">
        <v>344</v>
      </c>
      <c r="AI28" s="23" t="s">
        <v>345</v>
      </c>
      <c r="AJ28" s="23" t="s">
        <v>346</v>
      </c>
      <c r="AK28" s="49" t="s">
        <v>347</v>
      </c>
      <c r="AL28" s="64" t="s">
        <v>79</v>
      </c>
    </row>
    <row r="29" spans="1:38" ht="150" customHeight="1">
      <c r="A29" s="46" t="s">
        <v>349</v>
      </c>
      <c r="B29" s="23" t="s">
        <v>350</v>
      </c>
      <c r="C29" s="27">
        <v>2024</v>
      </c>
      <c r="D29" s="27" t="s">
        <v>82</v>
      </c>
      <c r="E29" s="23" t="s">
        <v>351</v>
      </c>
      <c r="F29" s="28" t="s">
        <v>83</v>
      </c>
      <c r="G29" s="27" t="s">
        <v>85</v>
      </c>
      <c r="H29" s="27" t="s">
        <v>85</v>
      </c>
      <c r="I29" s="27" t="s">
        <v>85</v>
      </c>
      <c r="J29" s="27" t="s">
        <v>84</v>
      </c>
      <c r="K29" s="27" t="s">
        <v>84</v>
      </c>
      <c r="L29" s="27" t="s">
        <v>84</v>
      </c>
      <c r="M29" s="28" t="s">
        <v>84</v>
      </c>
      <c r="N29" s="28" t="s">
        <v>85</v>
      </c>
      <c r="O29" s="27" t="s">
        <v>85</v>
      </c>
      <c r="P29" s="27" t="s">
        <v>84</v>
      </c>
      <c r="Q29" s="27" t="s">
        <v>84</v>
      </c>
      <c r="R29" s="27" t="s">
        <v>85</v>
      </c>
      <c r="S29" s="27" t="s">
        <v>84</v>
      </c>
      <c r="T29" s="27" t="s">
        <v>84</v>
      </c>
      <c r="U29" s="27" t="s">
        <v>84</v>
      </c>
      <c r="V29" s="27" t="s">
        <v>85</v>
      </c>
      <c r="W29" s="27" t="s">
        <v>84</v>
      </c>
      <c r="X29" s="36" t="s">
        <v>86</v>
      </c>
      <c r="Y29" s="27" t="s">
        <v>87</v>
      </c>
      <c r="Z29" s="27" t="s">
        <v>88</v>
      </c>
      <c r="AA29" s="27" t="s">
        <v>89</v>
      </c>
      <c r="AB29" s="27" t="s">
        <v>104</v>
      </c>
      <c r="AC29" s="27" t="s">
        <v>91</v>
      </c>
      <c r="AD29" s="27" t="s">
        <v>352</v>
      </c>
      <c r="AE29" s="27" t="s">
        <v>93</v>
      </c>
      <c r="AF29" s="23" t="s">
        <v>353</v>
      </c>
      <c r="AG29" s="67">
        <v>150</v>
      </c>
      <c r="AH29" s="23" t="s">
        <v>354</v>
      </c>
      <c r="AI29" s="23" t="s">
        <v>355</v>
      </c>
      <c r="AJ29" s="23" t="s">
        <v>356</v>
      </c>
      <c r="AK29" s="49" t="s">
        <v>357</v>
      </c>
      <c r="AL29" s="83" t="s">
        <v>348</v>
      </c>
    </row>
    <row r="30" spans="1:38" ht="150" customHeight="1">
      <c r="A30" s="46" t="s">
        <v>358</v>
      </c>
      <c r="B30" s="23" t="s">
        <v>359</v>
      </c>
      <c r="C30" s="27">
        <v>2021</v>
      </c>
      <c r="D30" s="27" t="s">
        <v>82</v>
      </c>
      <c r="E30" s="23" t="s">
        <v>116</v>
      </c>
      <c r="F30" s="28" t="s">
        <v>83</v>
      </c>
      <c r="G30" s="27" t="s">
        <v>84</v>
      </c>
      <c r="H30" s="27" t="s">
        <v>84</v>
      </c>
      <c r="I30" s="27" t="s">
        <v>84</v>
      </c>
      <c r="J30" s="27" t="s">
        <v>84</v>
      </c>
      <c r="K30" s="27" t="s">
        <v>84</v>
      </c>
      <c r="L30" s="27" t="s">
        <v>85</v>
      </c>
      <c r="M30" s="28" t="s">
        <v>84</v>
      </c>
      <c r="N30" s="28" t="s">
        <v>85</v>
      </c>
      <c r="O30" s="27" t="s">
        <v>85</v>
      </c>
      <c r="P30" s="27" t="s">
        <v>84</v>
      </c>
      <c r="Q30" s="27" t="s">
        <v>84</v>
      </c>
      <c r="R30" s="27" t="s">
        <v>84</v>
      </c>
      <c r="S30" s="27" t="s">
        <v>84</v>
      </c>
      <c r="T30" s="27" t="s">
        <v>85</v>
      </c>
      <c r="U30" s="27" t="s">
        <v>85</v>
      </c>
      <c r="V30" s="27" t="s">
        <v>84</v>
      </c>
      <c r="W30" s="27" t="s">
        <v>84</v>
      </c>
      <c r="X30" s="36" t="s">
        <v>102</v>
      </c>
      <c r="Y30" s="27" t="s">
        <v>87</v>
      </c>
      <c r="Z30" s="27" t="s">
        <v>231</v>
      </c>
      <c r="AA30" s="27" t="s">
        <v>89</v>
      </c>
      <c r="AB30" s="27" t="s">
        <v>104</v>
      </c>
      <c r="AC30" s="27" t="s">
        <v>91</v>
      </c>
      <c r="AD30" s="27" t="s">
        <v>360</v>
      </c>
      <c r="AE30" s="27" t="s">
        <v>143</v>
      </c>
      <c r="AF30" s="23" t="s">
        <v>361</v>
      </c>
      <c r="AG30" s="67" t="s">
        <v>89</v>
      </c>
      <c r="AH30" s="23" t="s">
        <v>362</v>
      </c>
      <c r="AI30" s="26" t="s">
        <v>363</v>
      </c>
      <c r="AJ30" s="23" t="s">
        <v>364</v>
      </c>
      <c r="AK30" s="25" t="s">
        <v>365</v>
      </c>
      <c r="AL30" s="23" t="s">
        <v>112</v>
      </c>
    </row>
    <row r="31" spans="1:38" ht="150" customHeight="1">
      <c r="A31" s="46" t="s">
        <v>366</v>
      </c>
      <c r="B31" s="23" t="s">
        <v>367</v>
      </c>
      <c r="C31" s="27">
        <v>2024</v>
      </c>
      <c r="D31" s="27" t="s">
        <v>82</v>
      </c>
      <c r="F31" s="28" t="s">
        <v>83</v>
      </c>
      <c r="G31" s="27" t="s">
        <v>84</v>
      </c>
      <c r="H31" s="27" t="s">
        <v>84</v>
      </c>
      <c r="I31" s="27" t="s">
        <v>84</v>
      </c>
      <c r="J31" s="27" t="s">
        <v>84</v>
      </c>
      <c r="K31" s="27" t="s">
        <v>85</v>
      </c>
      <c r="L31" s="27" t="s">
        <v>84</v>
      </c>
      <c r="M31" s="28" t="s">
        <v>84</v>
      </c>
      <c r="N31" s="28" t="s">
        <v>84</v>
      </c>
      <c r="O31" s="27" t="s">
        <v>85</v>
      </c>
      <c r="P31" s="27" t="s">
        <v>84</v>
      </c>
      <c r="Q31" s="27" t="s">
        <v>85</v>
      </c>
      <c r="R31" s="27" t="s">
        <v>84</v>
      </c>
      <c r="S31" s="27" t="s">
        <v>84</v>
      </c>
      <c r="T31" s="27" t="s">
        <v>84</v>
      </c>
      <c r="U31" s="27" t="s">
        <v>84</v>
      </c>
      <c r="V31" s="27" t="s">
        <v>84</v>
      </c>
      <c r="W31" s="27" t="s">
        <v>84</v>
      </c>
      <c r="X31" s="36" t="s">
        <v>152</v>
      </c>
      <c r="Y31" s="27" t="s">
        <v>87</v>
      </c>
      <c r="Z31" s="27" t="s">
        <v>368</v>
      </c>
      <c r="AA31" s="27" t="s">
        <v>89</v>
      </c>
      <c r="AB31" s="27" t="s">
        <v>128</v>
      </c>
      <c r="AC31" s="27" t="s">
        <v>91</v>
      </c>
      <c r="AD31" s="27" t="s">
        <v>334</v>
      </c>
      <c r="AE31" s="27" t="s">
        <v>93</v>
      </c>
      <c r="AF31" s="23" t="s">
        <v>369</v>
      </c>
      <c r="AG31" s="67" t="s">
        <v>95</v>
      </c>
      <c r="AH31" s="23" t="s">
        <v>370</v>
      </c>
      <c r="AI31" s="23" t="s">
        <v>371</v>
      </c>
      <c r="AJ31" s="23" t="s">
        <v>372</v>
      </c>
      <c r="AK31" s="51" t="s">
        <v>373</v>
      </c>
      <c r="AL31" s="83" t="s">
        <v>79</v>
      </c>
    </row>
    <row r="32" spans="1:38" ht="150" customHeight="1">
      <c r="A32" s="46" t="s">
        <v>374</v>
      </c>
      <c r="B32" s="23" t="s">
        <v>375</v>
      </c>
      <c r="C32" s="27">
        <v>2020</v>
      </c>
      <c r="D32" s="27" t="s">
        <v>82</v>
      </c>
      <c r="F32" s="28" t="s">
        <v>83</v>
      </c>
      <c r="G32" s="27" t="s">
        <v>84</v>
      </c>
      <c r="H32" s="27" t="s">
        <v>84</v>
      </c>
      <c r="I32" s="27" t="s">
        <v>84</v>
      </c>
      <c r="J32" s="27" t="s">
        <v>84</v>
      </c>
      <c r="K32" s="27" t="s">
        <v>85</v>
      </c>
      <c r="L32" s="27" t="s">
        <v>84</v>
      </c>
      <c r="M32" s="28" t="s">
        <v>84</v>
      </c>
      <c r="N32" s="28" t="s">
        <v>84</v>
      </c>
      <c r="O32" s="27" t="s">
        <v>84</v>
      </c>
      <c r="P32" s="27" t="s">
        <v>85</v>
      </c>
      <c r="Q32" s="27" t="s">
        <v>85</v>
      </c>
      <c r="R32" s="27" t="s">
        <v>85</v>
      </c>
      <c r="S32" s="27" t="s">
        <v>84</v>
      </c>
      <c r="T32" s="27" t="s">
        <v>85</v>
      </c>
      <c r="U32" s="27" t="s">
        <v>84</v>
      </c>
      <c r="V32" s="27" t="s">
        <v>84</v>
      </c>
      <c r="W32" s="27" t="s">
        <v>85</v>
      </c>
      <c r="X32" s="36" t="s">
        <v>86</v>
      </c>
      <c r="Y32" s="27" t="s">
        <v>87</v>
      </c>
      <c r="Z32" s="27" t="s">
        <v>89</v>
      </c>
      <c r="AA32" s="27" t="s">
        <v>89</v>
      </c>
      <c r="AB32" s="27" t="s">
        <v>104</v>
      </c>
      <c r="AC32" s="27" t="s">
        <v>91</v>
      </c>
      <c r="AD32" s="27" t="s">
        <v>250</v>
      </c>
      <c r="AE32" s="27" t="s">
        <v>223</v>
      </c>
      <c r="AF32" s="23" t="s">
        <v>376</v>
      </c>
      <c r="AG32" s="67">
        <v>750</v>
      </c>
      <c r="AH32" s="23" t="s">
        <v>377</v>
      </c>
      <c r="AI32" s="23" t="s">
        <v>378</v>
      </c>
      <c r="AK32" s="48" t="s">
        <v>379</v>
      </c>
      <c r="AL32" s="23" t="s">
        <v>79</v>
      </c>
    </row>
    <row r="33" spans="1:38" ht="150" customHeight="1">
      <c r="A33" s="46" t="s">
        <v>380</v>
      </c>
      <c r="B33" s="23" t="s">
        <v>381</v>
      </c>
      <c r="C33" s="27">
        <v>2023</v>
      </c>
      <c r="D33" s="27" t="s">
        <v>82</v>
      </c>
      <c r="F33" s="28" t="s">
        <v>83</v>
      </c>
      <c r="G33" s="27" t="s">
        <v>84</v>
      </c>
      <c r="H33" s="27" t="s">
        <v>84</v>
      </c>
      <c r="I33" s="27" t="s">
        <v>84</v>
      </c>
      <c r="J33" s="27" t="s">
        <v>84</v>
      </c>
      <c r="K33" s="27" t="s">
        <v>84</v>
      </c>
      <c r="L33" s="27" t="s">
        <v>85</v>
      </c>
      <c r="M33" s="28" t="s">
        <v>84</v>
      </c>
      <c r="N33" s="28" t="s">
        <v>84</v>
      </c>
      <c r="O33" s="27" t="s">
        <v>85</v>
      </c>
      <c r="P33" s="27" t="s">
        <v>84</v>
      </c>
      <c r="Q33" s="27" t="s">
        <v>84</v>
      </c>
      <c r="R33" s="27" t="s">
        <v>85</v>
      </c>
      <c r="S33" s="27" t="s">
        <v>84</v>
      </c>
      <c r="T33" s="27" t="s">
        <v>84</v>
      </c>
      <c r="U33" s="27" t="s">
        <v>84</v>
      </c>
      <c r="V33" s="27" t="s">
        <v>84</v>
      </c>
      <c r="W33" s="27" t="s">
        <v>84</v>
      </c>
      <c r="X33" s="36" t="s">
        <v>86</v>
      </c>
      <c r="Y33" s="27" t="s">
        <v>87</v>
      </c>
      <c r="Z33" s="27" t="s">
        <v>103</v>
      </c>
      <c r="AA33" s="27" t="s">
        <v>89</v>
      </c>
      <c r="AB33" s="27" t="s">
        <v>104</v>
      </c>
      <c r="AC33" s="27" t="s">
        <v>91</v>
      </c>
      <c r="AD33" s="27" t="s">
        <v>382</v>
      </c>
      <c r="AE33" s="27" t="s">
        <v>93</v>
      </c>
      <c r="AF33" s="23" t="s">
        <v>383</v>
      </c>
      <c r="AG33" s="67">
        <v>1100</v>
      </c>
      <c r="AH33" s="23" t="s">
        <v>384</v>
      </c>
      <c r="AI33" s="23" t="s">
        <v>385</v>
      </c>
      <c r="AJ33" s="23" t="s">
        <v>386</v>
      </c>
      <c r="AK33" s="51" t="s">
        <v>387</v>
      </c>
      <c r="AL33" s="83" t="s">
        <v>79</v>
      </c>
    </row>
    <row r="34" spans="1:38" ht="150" customHeight="1">
      <c r="A34" s="46" t="s">
        <v>388</v>
      </c>
      <c r="B34" s="23" t="s">
        <v>389</v>
      </c>
      <c r="C34" s="27">
        <v>2019</v>
      </c>
      <c r="D34" s="27" t="s">
        <v>82</v>
      </c>
      <c r="F34" s="28" t="s">
        <v>83</v>
      </c>
      <c r="G34" s="27" t="s">
        <v>84</v>
      </c>
      <c r="H34" s="27" t="s">
        <v>84</v>
      </c>
      <c r="I34" s="27" t="s">
        <v>84</v>
      </c>
      <c r="J34" s="27" t="s">
        <v>84</v>
      </c>
      <c r="K34" s="27" t="s">
        <v>84</v>
      </c>
      <c r="L34" s="27" t="s">
        <v>85</v>
      </c>
      <c r="M34" s="28" t="s">
        <v>84</v>
      </c>
      <c r="N34" s="28" t="s">
        <v>84</v>
      </c>
      <c r="O34" s="27" t="s">
        <v>85</v>
      </c>
      <c r="P34" s="27" t="s">
        <v>84</v>
      </c>
      <c r="Q34" s="27" t="s">
        <v>85</v>
      </c>
      <c r="R34" s="27" t="s">
        <v>84</v>
      </c>
      <c r="S34" s="27" t="s">
        <v>84</v>
      </c>
      <c r="T34" s="27" t="s">
        <v>84</v>
      </c>
      <c r="U34" s="27" t="s">
        <v>84</v>
      </c>
      <c r="V34" s="27" t="s">
        <v>84</v>
      </c>
      <c r="W34" s="27" t="s">
        <v>84</v>
      </c>
      <c r="X34" s="36" t="s">
        <v>102</v>
      </c>
      <c r="Y34" s="27" t="s">
        <v>87</v>
      </c>
      <c r="Z34" s="27" t="s">
        <v>103</v>
      </c>
      <c r="AA34" s="27" t="s">
        <v>89</v>
      </c>
      <c r="AB34" s="27" t="s">
        <v>104</v>
      </c>
      <c r="AC34" s="27" t="s">
        <v>91</v>
      </c>
      <c r="AD34" s="27" t="s">
        <v>390</v>
      </c>
      <c r="AE34" s="27" t="s">
        <v>143</v>
      </c>
      <c r="AF34" s="23" t="s">
        <v>391</v>
      </c>
      <c r="AG34" s="67">
        <v>54</v>
      </c>
      <c r="AH34" s="23" t="s">
        <v>392</v>
      </c>
      <c r="AI34" s="23" t="s">
        <v>393</v>
      </c>
      <c r="AK34" s="48" t="s">
        <v>394</v>
      </c>
      <c r="AL34" s="23" t="s">
        <v>79</v>
      </c>
    </row>
    <row r="35" spans="1:38" ht="150" customHeight="1">
      <c r="A35" s="46" t="s">
        <v>395</v>
      </c>
      <c r="B35" s="23" t="s">
        <v>396</v>
      </c>
      <c r="C35" s="27">
        <v>2022</v>
      </c>
      <c r="D35" s="27" t="s">
        <v>82</v>
      </c>
      <c r="E35" s="23" t="s">
        <v>116</v>
      </c>
      <c r="F35" s="28" t="s">
        <v>83</v>
      </c>
      <c r="G35" s="27" t="s">
        <v>84</v>
      </c>
      <c r="H35" s="27" t="s">
        <v>84</v>
      </c>
      <c r="I35" s="27" t="s">
        <v>84</v>
      </c>
      <c r="J35" s="27" t="s">
        <v>84</v>
      </c>
      <c r="K35" s="27" t="s">
        <v>85</v>
      </c>
      <c r="L35" s="27" t="s">
        <v>84</v>
      </c>
      <c r="M35" s="28" t="s">
        <v>84</v>
      </c>
      <c r="N35" s="28" t="s">
        <v>84</v>
      </c>
      <c r="O35" s="27" t="s">
        <v>84</v>
      </c>
      <c r="P35" s="27" t="s">
        <v>84</v>
      </c>
      <c r="Q35" s="27" t="s">
        <v>85</v>
      </c>
      <c r="R35" s="27" t="s">
        <v>84</v>
      </c>
      <c r="S35" s="27" t="s">
        <v>84</v>
      </c>
      <c r="T35" s="27" t="s">
        <v>84</v>
      </c>
      <c r="U35" s="27" t="s">
        <v>84</v>
      </c>
      <c r="V35" s="27" t="s">
        <v>84</v>
      </c>
      <c r="W35" s="27" t="s">
        <v>84</v>
      </c>
      <c r="X35" s="36" t="s">
        <v>152</v>
      </c>
      <c r="Y35" s="27" t="s">
        <v>87</v>
      </c>
      <c r="Z35" s="27" t="s">
        <v>368</v>
      </c>
      <c r="AA35" s="27" t="s">
        <v>89</v>
      </c>
      <c r="AB35" s="27" t="s">
        <v>104</v>
      </c>
      <c r="AC35" s="27" t="s">
        <v>91</v>
      </c>
      <c r="AD35" s="27" t="s">
        <v>397</v>
      </c>
      <c r="AE35" s="27" t="s">
        <v>93</v>
      </c>
      <c r="AF35" s="23" t="s">
        <v>398</v>
      </c>
      <c r="AG35" s="67">
        <v>130</v>
      </c>
      <c r="AH35" s="23" t="s">
        <v>399</v>
      </c>
      <c r="AI35" s="23" t="s">
        <v>400</v>
      </c>
      <c r="AJ35" s="23" t="s">
        <v>401</v>
      </c>
      <c r="AK35" s="49" t="s">
        <v>402</v>
      </c>
      <c r="AL35" s="83" t="s">
        <v>149</v>
      </c>
    </row>
    <row r="36" spans="1:38" ht="150" customHeight="1">
      <c r="A36" s="46" t="s">
        <v>403</v>
      </c>
      <c r="B36" s="25" t="s">
        <v>404</v>
      </c>
      <c r="C36" s="27">
        <v>2023</v>
      </c>
      <c r="D36" s="27" t="s">
        <v>82</v>
      </c>
      <c r="F36" s="28" t="s">
        <v>83</v>
      </c>
      <c r="G36" s="27" t="s">
        <v>85</v>
      </c>
      <c r="H36" s="27" t="s">
        <v>84</v>
      </c>
      <c r="I36" s="27" t="s">
        <v>84</v>
      </c>
      <c r="J36" s="27" t="s">
        <v>84</v>
      </c>
      <c r="K36" s="27" t="s">
        <v>84</v>
      </c>
      <c r="L36" s="27" t="s">
        <v>84</v>
      </c>
      <c r="M36" s="28" t="s">
        <v>84</v>
      </c>
      <c r="N36" s="28" t="s">
        <v>84</v>
      </c>
      <c r="O36" s="27" t="s">
        <v>84</v>
      </c>
      <c r="P36" s="27" t="s">
        <v>84</v>
      </c>
      <c r="Q36" s="27" t="s">
        <v>84</v>
      </c>
      <c r="R36" s="27" t="s">
        <v>84</v>
      </c>
      <c r="S36" s="27" t="s">
        <v>84</v>
      </c>
      <c r="T36" s="27" t="s">
        <v>85</v>
      </c>
      <c r="U36" s="27" t="s">
        <v>84</v>
      </c>
      <c r="V36" s="27" t="s">
        <v>84</v>
      </c>
      <c r="W36" s="27" t="s">
        <v>85</v>
      </c>
      <c r="X36" s="36" t="s">
        <v>405</v>
      </c>
      <c r="Y36" s="27" t="s">
        <v>406</v>
      </c>
      <c r="Z36" s="65" t="s">
        <v>407</v>
      </c>
      <c r="AA36" s="27" t="s">
        <v>408</v>
      </c>
      <c r="AB36" s="27" t="s">
        <v>324</v>
      </c>
      <c r="AC36" s="27" t="s">
        <v>409</v>
      </c>
      <c r="AD36" s="27" t="s">
        <v>410</v>
      </c>
      <c r="AE36" s="27" t="s">
        <v>223</v>
      </c>
      <c r="AF36" s="23" t="s">
        <v>411</v>
      </c>
      <c r="AG36" s="67">
        <f>339/0.8</f>
        <v>423.75</v>
      </c>
      <c r="AH36" s="23" t="s">
        <v>412</v>
      </c>
      <c r="AI36" s="23" t="s">
        <v>413</v>
      </c>
      <c r="AK36" s="51" t="s">
        <v>414</v>
      </c>
      <c r="AL36" s="64" t="s">
        <v>79</v>
      </c>
    </row>
    <row r="37" spans="1:38" ht="150" customHeight="1">
      <c r="A37" s="46" t="s">
        <v>415</v>
      </c>
      <c r="B37" s="23" t="s">
        <v>416</v>
      </c>
      <c r="C37" s="27">
        <v>2021</v>
      </c>
      <c r="D37" s="27" t="s">
        <v>417</v>
      </c>
      <c r="F37" s="28" t="s">
        <v>83</v>
      </c>
      <c r="G37" s="27" t="s">
        <v>84</v>
      </c>
      <c r="H37" s="27" t="s">
        <v>84</v>
      </c>
      <c r="I37" s="27" t="s">
        <v>85</v>
      </c>
      <c r="J37" s="27" t="s">
        <v>84</v>
      </c>
      <c r="K37" s="27" t="s">
        <v>84</v>
      </c>
      <c r="L37" s="27" t="s">
        <v>85</v>
      </c>
      <c r="M37" s="28" t="s">
        <v>84</v>
      </c>
      <c r="N37" s="28" t="s">
        <v>85</v>
      </c>
      <c r="O37" s="27" t="s">
        <v>84</v>
      </c>
      <c r="P37" s="27" t="s">
        <v>85</v>
      </c>
      <c r="Q37" s="27" t="s">
        <v>85</v>
      </c>
      <c r="R37" s="27" t="s">
        <v>84</v>
      </c>
      <c r="S37" s="27" t="s">
        <v>84</v>
      </c>
      <c r="T37" s="27" t="s">
        <v>85</v>
      </c>
      <c r="U37" s="27" t="s">
        <v>84</v>
      </c>
      <c r="V37" s="27" t="s">
        <v>84</v>
      </c>
      <c r="W37" s="27" t="s">
        <v>85</v>
      </c>
      <c r="X37" s="36" t="s">
        <v>418</v>
      </c>
      <c r="Y37" s="27" t="s">
        <v>419</v>
      </c>
      <c r="Z37" s="65" t="s">
        <v>407</v>
      </c>
      <c r="AA37" s="27" t="s">
        <v>420</v>
      </c>
      <c r="AB37" s="27" t="s">
        <v>324</v>
      </c>
      <c r="AC37" s="27" t="s">
        <v>409</v>
      </c>
      <c r="AD37" s="27" t="s">
        <v>421</v>
      </c>
      <c r="AE37" s="27" t="s">
        <v>223</v>
      </c>
      <c r="AF37" s="23" t="s">
        <v>422</v>
      </c>
      <c r="AG37" s="67">
        <v>14</v>
      </c>
      <c r="AH37" s="23" t="s">
        <v>423</v>
      </c>
      <c r="AI37" s="23" t="s">
        <v>424</v>
      </c>
      <c r="AK37" s="48" t="s">
        <v>425</v>
      </c>
      <c r="AL37" s="83" t="s">
        <v>79</v>
      </c>
    </row>
    <row r="38" spans="1:38" ht="150" customHeight="1">
      <c r="A38" s="46" t="s">
        <v>426</v>
      </c>
      <c r="B38" s="23" t="s">
        <v>427</v>
      </c>
      <c r="C38" s="27">
        <v>2021</v>
      </c>
      <c r="D38" s="27" t="s">
        <v>417</v>
      </c>
      <c r="E38" s="23" t="s">
        <v>428</v>
      </c>
      <c r="F38" s="42" t="s">
        <v>83</v>
      </c>
      <c r="G38" s="27" t="s">
        <v>84</v>
      </c>
      <c r="H38" s="27" t="s">
        <v>84</v>
      </c>
      <c r="I38" s="27" t="s">
        <v>84</v>
      </c>
      <c r="J38" s="27" t="s">
        <v>84</v>
      </c>
      <c r="K38" s="27" t="s">
        <v>85</v>
      </c>
      <c r="L38" s="27" t="s">
        <v>84</v>
      </c>
      <c r="M38" s="28" t="s">
        <v>84</v>
      </c>
      <c r="N38" s="28" t="s">
        <v>84</v>
      </c>
      <c r="O38" s="27" t="s">
        <v>84</v>
      </c>
      <c r="P38" s="27" t="s">
        <v>84</v>
      </c>
      <c r="Q38" s="27" t="s">
        <v>85</v>
      </c>
      <c r="R38" s="27" t="s">
        <v>85</v>
      </c>
      <c r="S38" s="27" t="s">
        <v>85</v>
      </c>
      <c r="T38" s="27" t="s">
        <v>85</v>
      </c>
      <c r="U38" s="27" t="s">
        <v>84</v>
      </c>
      <c r="V38" s="27" t="s">
        <v>84</v>
      </c>
      <c r="W38" s="27" t="s">
        <v>85</v>
      </c>
      <c r="X38" s="36" t="s">
        <v>102</v>
      </c>
      <c r="Y38" s="27" t="s">
        <v>429</v>
      </c>
      <c r="Z38" s="27" t="s">
        <v>127</v>
      </c>
      <c r="AA38" s="27" t="s">
        <v>323</v>
      </c>
      <c r="AB38" s="27" t="s">
        <v>324</v>
      </c>
      <c r="AC38" s="27" t="s">
        <v>196</v>
      </c>
      <c r="AD38" s="27" t="s">
        <v>421</v>
      </c>
      <c r="AE38" s="27" t="s">
        <v>251</v>
      </c>
      <c r="AF38" s="23" t="s">
        <v>430</v>
      </c>
      <c r="AG38" s="67">
        <f>500/0.85</f>
        <v>588.23529411764707</v>
      </c>
      <c r="AH38" s="23" t="s">
        <v>431</v>
      </c>
      <c r="AI38" s="23" t="s">
        <v>432</v>
      </c>
      <c r="AJ38" s="23" t="s">
        <v>433</v>
      </c>
      <c r="AK38" s="49" t="s">
        <v>434</v>
      </c>
      <c r="AL38" s="25" t="s">
        <v>193</v>
      </c>
    </row>
    <row r="39" spans="1:38" ht="150" customHeight="1">
      <c r="A39" s="46" t="s">
        <v>436</v>
      </c>
      <c r="B39" s="23" t="s">
        <v>437</v>
      </c>
      <c r="C39" s="27">
        <v>2023</v>
      </c>
      <c r="D39" s="27" t="s">
        <v>417</v>
      </c>
      <c r="E39" s="23" t="s">
        <v>438</v>
      </c>
      <c r="F39" s="28" t="s">
        <v>83</v>
      </c>
      <c r="G39" s="27" t="s">
        <v>84</v>
      </c>
      <c r="H39" s="27" t="s">
        <v>84</v>
      </c>
      <c r="I39" s="27" t="s">
        <v>84</v>
      </c>
      <c r="J39" s="27" t="s">
        <v>84</v>
      </c>
      <c r="K39" s="27" t="s">
        <v>85</v>
      </c>
      <c r="L39" s="27" t="s">
        <v>84</v>
      </c>
      <c r="M39" s="28" t="s">
        <v>84</v>
      </c>
      <c r="N39" s="28" t="s">
        <v>84</v>
      </c>
      <c r="O39" s="27" t="s">
        <v>84</v>
      </c>
      <c r="P39" s="27" t="s">
        <v>84</v>
      </c>
      <c r="Q39" s="27" t="s">
        <v>85</v>
      </c>
      <c r="R39" s="27" t="s">
        <v>84</v>
      </c>
      <c r="S39" s="27" t="s">
        <v>84</v>
      </c>
      <c r="T39" s="27" t="s">
        <v>84</v>
      </c>
      <c r="U39" s="27" t="s">
        <v>85</v>
      </c>
      <c r="V39" s="27" t="s">
        <v>84</v>
      </c>
      <c r="W39" s="27" t="s">
        <v>85</v>
      </c>
      <c r="X39" s="36" t="s">
        <v>138</v>
      </c>
      <c r="Y39" s="27" t="s">
        <v>439</v>
      </c>
      <c r="Z39" s="27" t="s">
        <v>140</v>
      </c>
      <c r="AA39" s="27" t="s">
        <v>440</v>
      </c>
      <c r="AB39" s="27" t="s">
        <v>324</v>
      </c>
      <c r="AC39" s="27" t="s">
        <v>91</v>
      </c>
      <c r="AD39" s="27" t="s">
        <v>441</v>
      </c>
      <c r="AE39" s="27" t="s">
        <v>93</v>
      </c>
      <c r="AF39" s="23" t="s">
        <v>442</v>
      </c>
      <c r="AG39" s="67">
        <v>80</v>
      </c>
      <c r="AH39" s="23" t="s">
        <v>443</v>
      </c>
      <c r="AI39" s="23" t="s">
        <v>444</v>
      </c>
      <c r="AJ39" s="23" t="s">
        <v>445</v>
      </c>
      <c r="AK39" s="24" t="s">
        <v>446</v>
      </c>
      <c r="AL39" s="83" t="s">
        <v>435</v>
      </c>
    </row>
    <row r="40" spans="1:38" ht="150" customHeight="1">
      <c r="A40" s="46" t="s">
        <v>447</v>
      </c>
      <c r="B40" s="23" t="s">
        <v>448</v>
      </c>
      <c r="C40" s="27">
        <v>2024</v>
      </c>
      <c r="D40" s="27" t="s">
        <v>417</v>
      </c>
      <c r="F40" s="28" t="s">
        <v>83</v>
      </c>
      <c r="G40" s="27" t="s">
        <v>85</v>
      </c>
      <c r="H40" s="27" t="s">
        <v>84</v>
      </c>
      <c r="I40" s="27" t="s">
        <v>84</v>
      </c>
      <c r="J40" s="27" t="s">
        <v>85</v>
      </c>
      <c r="K40" s="27" t="s">
        <v>85</v>
      </c>
      <c r="L40" s="27" t="s">
        <v>84</v>
      </c>
      <c r="M40" s="28" t="s">
        <v>85</v>
      </c>
      <c r="N40" s="28" t="s">
        <v>85</v>
      </c>
      <c r="O40" s="27" t="s">
        <v>84</v>
      </c>
      <c r="P40" s="27" t="s">
        <v>84</v>
      </c>
      <c r="Q40" s="27" t="s">
        <v>85</v>
      </c>
      <c r="R40" s="27" t="s">
        <v>85</v>
      </c>
      <c r="S40" s="27" t="s">
        <v>85</v>
      </c>
      <c r="T40" s="27" t="s">
        <v>85</v>
      </c>
      <c r="U40" s="27" t="s">
        <v>85</v>
      </c>
      <c r="V40" s="27" t="s">
        <v>84</v>
      </c>
      <c r="W40" s="27" t="s">
        <v>85</v>
      </c>
      <c r="X40" s="36" t="s">
        <v>418</v>
      </c>
      <c r="Y40" s="27" t="s">
        <v>419</v>
      </c>
      <c r="Z40" s="65" t="s">
        <v>407</v>
      </c>
      <c r="AA40" s="27" t="s">
        <v>420</v>
      </c>
      <c r="AB40" s="27" t="s">
        <v>324</v>
      </c>
      <c r="AC40" s="27" t="s">
        <v>409</v>
      </c>
      <c r="AD40" s="27" t="s">
        <v>421</v>
      </c>
      <c r="AE40" s="27" t="s">
        <v>223</v>
      </c>
      <c r="AF40" s="23" t="s">
        <v>449</v>
      </c>
      <c r="AG40" s="67">
        <v>10000</v>
      </c>
      <c r="AH40" s="23" t="s">
        <v>450</v>
      </c>
      <c r="AI40" s="23" t="s">
        <v>451</v>
      </c>
      <c r="AK40" s="48" t="s">
        <v>452</v>
      </c>
      <c r="AL40" s="23" t="s">
        <v>79</v>
      </c>
    </row>
    <row r="41" spans="1:38" ht="150" customHeight="1">
      <c r="A41" s="46" t="s">
        <v>453</v>
      </c>
      <c r="B41" s="23" t="s">
        <v>454</v>
      </c>
      <c r="C41" s="27">
        <v>2017</v>
      </c>
      <c r="D41" s="27" t="s">
        <v>417</v>
      </c>
      <c r="E41" s="23" t="s">
        <v>455</v>
      </c>
      <c r="F41" s="28" t="s">
        <v>83</v>
      </c>
      <c r="G41" s="27" t="s">
        <v>85</v>
      </c>
      <c r="H41" s="27" t="s">
        <v>84</v>
      </c>
      <c r="I41" s="27" t="s">
        <v>84</v>
      </c>
      <c r="J41" s="27" t="s">
        <v>84</v>
      </c>
      <c r="K41" s="27" t="s">
        <v>84</v>
      </c>
      <c r="L41" s="27" t="s">
        <v>84</v>
      </c>
      <c r="M41" s="28" t="s">
        <v>84</v>
      </c>
      <c r="N41" s="28" t="s">
        <v>84</v>
      </c>
      <c r="O41" s="27" t="s">
        <v>84</v>
      </c>
      <c r="P41" s="27" t="s">
        <v>84</v>
      </c>
      <c r="Q41" s="27" t="s">
        <v>84</v>
      </c>
      <c r="R41" s="27" t="s">
        <v>84</v>
      </c>
      <c r="S41" s="27" t="s">
        <v>84</v>
      </c>
      <c r="T41" s="27" t="s">
        <v>84</v>
      </c>
      <c r="U41" s="27" t="s">
        <v>84</v>
      </c>
      <c r="V41" s="27" t="s">
        <v>84</v>
      </c>
      <c r="W41" s="27" t="s">
        <v>85</v>
      </c>
      <c r="X41" s="36" t="s">
        <v>102</v>
      </c>
      <c r="Y41" s="27" t="s">
        <v>456</v>
      </c>
      <c r="Z41" s="27" t="s">
        <v>140</v>
      </c>
      <c r="AA41" s="27" t="s">
        <v>457</v>
      </c>
      <c r="AB41" s="27" t="s">
        <v>324</v>
      </c>
      <c r="AC41" s="27" t="s">
        <v>196</v>
      </c>
      <c r="AD41" s="27" t="s">
        <v>421</v>
      </c>
      <c r="AE41" s="27" t="s">
        <v>223</v>
      </c>
      <c r="AF41" s="23" t="s">
        <v>458</v>
      </c>
      <c r="AG41" s="67">
        <v>74</v>
      </c>
      <c r="AH41" s="23" t="s">
        <v>459</v>
      </c>
      <c r="AI41" s="23" t="s">
        <v>460</v>
      </c>
      <c r="AJ41" s="23" t="s">
        <v>461</v>
      </c>
      <c r="AK41" s="49" t="s">
        <v>462</v>
      </c>
      <c r="AL41" s="82" t="s">
        <v>193</v>
      </c>
    </row>
    <row r="42" spans="1:38" ht="150" customHeight="1">
      <c r="A42" s="46" t="s">
        <v>463</v>
      </c>
      <c r="B42" s="23" t="s">
        <v>464</v>
      </c>
      <c r="C42" s="27">
        <v>2023</v>
      </c>
      <c r="D42" s="27" t="s">
        <v>417</v>
      </c>
      <c r="E42" s="23" t="s">
        <v>465</v>
      </c>
      <c r="F42" s="28" t="s">
        <v>83</v>
      </c>
      <c r="G42" s="27" t="s">
        <v>85</v>
      </c>
      <c r="H42" s="27" t="s">
        <v>84</v>
      </c>
      <c r="I42" s="27" t="s">
        <v>85</v>
      </c>
      <c r="J42" s="27" t="s">
        <v>84</v>
      </c>
      <c r="K42" s="27" t="s">
        <v>84</v>
      </c>
      <c r="L42" s="27" t="s">
        <v>84</v>
      </c>
      <c r="M42" s="28" t="s">
        <v>84</v>
      </c>
      <c r="N42" s="28" t="s">
        <v>85</v>
      </c>
      <c r="O42" s="27" t="s">
        <v>84</v>
      </c>
      <c r="P42" s="27" t="s">
        <v>84</v>
      </c>
      <c r="Q42" s="27" t="s">
        <v>84</v>
      </c>
      <c r="R42" s="27" t="s">
        <v>84</v>
      </c>
      <c r="S42" s="27" t="s">
        <v>84</v>
      </c>
      <c r="T42" s="27" t="s">
        <v>85</v>
      </c>
      <c r="U42" s="27" t="s">
        <v>84</v>
      </c>
      <c r="V42" s="27" t="s">
        <v>84</v>
      </c>
      <c r="W42" s="27" t="s">
        <v>84</v>
      </c>
      <c r="X42" s="36" t="s">
        <v>166</v>
      </c>
      <c r="Y42" s="27" t="s">
        <v>87</v>
      </c>
      <c r="Z42" s="27" t="s">
        <v>103</v>
      </c>
      <c r="AA42" s="27" t="s">
        <v>116</v>
      </c>
      <c r="AB42" s="27" t="s">
        <v>324</v>
      </c>
      <c r="AC42" s="27" t="s">
        <v>91</v>
      </c>
      <c r="AD42" s="27" t="s">
        <v>421</v>
      </c>
      <c r="AE42" s="27" t="s">
        <v>466</v>
      </c>
      <c r="AF42" s="23" t="s">
        <v>467</v>
      </c>
      <c r="AG42" s="67">
        <f>500/1.51</f>
        <v>331.12582781456956</v>
      </c>
      <c r="AH42" s="23" t="s">
        <v>468</v>
      </c>
      <c r="AI42" s="23" t="s">
        <v>469</v>
      </c>
      <c r="AJ42" s="23" t="s">
        <v>470</v>
      </c>
      <c r="AK42" s="49" t="s">
        <v>471</v>
      </c>
      <c r="AL42" s="25" t="s">
        <v>193</v>
      </c>
    </row>
    <row r="43" spans="1:38" ht="150" customHeight="1">
      <c r="A43" s="46" t="s">
        <v>472</v>
      </c>
      <c r="B43" s="23" t="s">
        <v>473</v>
      </c>
      <c r="C43" s="27">
        <v>2020</v>
      </c>
      <c r="D43" s="27" t="s">
        <v>474</v>
      </c>
      <c r="F43" s="28" t="s">
        <v>83</v>
      </c>
      <c r="G43" s="27" t="s">
        <v>85</v>
      </c>
      <c r="H43" s="27" t="s">
        <v>84</v>
      </c>
      <c r="I43" s="27" t="s">
        <v>85</v>
      </c>
      <c r="J43" s="27" t="s">
        <v>84</v>
      </c>
      <c r="K43" s="27" t="s">
        <v>84</v>
      </c>
      <c r="L43" s="27" t="s">
        <v>84</v>
      </c>
      <c r="M43" s="28" t="s">
        <v>84</v>
      </c>
      <c r="N43" s="28" t="s">
        <v>85</v>
      </c>
      <c r="O43" s="27" t="s">
        <v>84</v>
      </c>
      <c r="P43" s="27" t="s">
        <v>84</v>
      </c>
      <c r="Q43" s="27" t="s">
        <v>84</v>
      </c>
      <c r="R43" s="27" t="s">
        <v>84</v>
      </c>
      <c r="S43" s="27" t="s">
        <v>84</v>
      </c>
      <c r="T43" s="27" t="s">
        <v>85</v>
      </c>
      <c r="U43" s="27" t="s">
        <v>84</v>
      </c>
      <c r="V43" s="27" t="s">
        <v>84</v>
      </c>
      <c r="W43" s="27" t="s">
        <v>85</v>
      </c>
      <c r="X43" s="36" t="s">
        <v>102</v>
      </c>
      <c r="Y43" s="27" t="s">
        <v>87</v>
      </c>
      <c r="Z43" s="27" t="s">
        <v>475</v>
      </c>
      <c r="AA43" s="27" t="s">
        <v>89</v>
      </c>
      <c r="AB43" s="27" t="s">
        <v>324</v>
      </c>
      <c r="AC43" s="27" t="s">
        <v>91</v>
      </c>
      <c r="AD43" s="27" t="s">
        <v>421</v>
      </c>
      <c r="AE43" s="27" t="s">
        <v>168</v>
      </c>
      <c r="AF43" s="23" t="s">
        <v>476</v>
      </c>
      <c r="AG43" s="67">
        <v>125</v>
      </c>
      <c r="AH43" s="23" t="s">
        <v>477</v>
      </c>
      <c r="AI43" s="23" t="s">
        <v>478</v>
      </c>
      <c r="AJ43" s="23" t="s">
        <v>479</v>
      </c>
      <c r="AK43" s="48" t="s">
        <v>480</v>
      </c>
      <c r="AL43" s="83" t="s">
        <v>112</v>
      </c>
    </row>
    <row r="44" spans="1:38" ht="150" customHeight="1">
      <c r="A44" s="46" t="s">
        <v>481</v>
      </c>
      <c r="B44" s="23" t="s">
        <v>482</v>
      </c>
      <c r="C44" s="27">
        <v>2019</v>
      </c>
      <c r="D44" s="27" t="s">
        <v>417</v>
      </c>
      <c r="E44" s="23" t="s">
        <v>465</v>
      </c>
      <c r="F44" s="28" t="s">
        <v>83</v>
      </c>
      <c r="G44" s="27" t="s">
        <v>84</v>
      </c>
      <c r="H44" s="27" t="s">
        <v>84</v>
      </c>
      <c r="I44" s="27" t="s">
        <v>84</v>
      </c>
      <c r="J44" s="27" t="s">
        <v>84</v>
      </c>
      <c r="K44" s="27" t="s">
        <v>84</v>
      </c>
      <c r="L44" s="27" t="s">
        <v>85</v>
      </c>
      <c r="M44" s="28" t="s">
        <v>84</v>
      </c>
      <c r="N44" s="28" t="s">
        <v>84</v>
      </c>
      <c r="O44" s="27" t="s">
        <v>85</v>
      </c>
      <c r="P44" s="27" t="s">
        <v>84</v>
      </c>
      <c r="Q44" s="27" t="s">
        <v>84</v>
      </c>
      <c r="R44" s="27" t="s">
        <v>85</v>
      </c>
      <c r="S44" s="27" t="s">
        <v>84</v>
      </c>
      <c r="T44" s="27" t="s">
        <v>85</v>
      </c>
      <c r="U44" s="27" t="s">
        <v>84</v>
      </c>
      <c r="V44" s="27" t="s">
        <v>85</v>
      </c>
      <c r="W44" s="27" t="s">
        <v>85</v>
      </c>
      <c r="X44" s="36" t="s">
        <v>405</v>
      </c>
      <c r="Y44" s="27" t="s">
        <v>87</v>
      </c>
      <c r="Z44" s="27" t="s">
        <v>483</v>
      </c>
      <c r="AA44" s="27" t="s">
        <v>116</v>
      </c>
      <c r="AB44" s="27" t="s">
        <v>324</v>
      </c>
      <c r="AC44" s="27" t="s">
        <v>91</v>
      </c>
      <c r="AD44" s="27" t="s">
        <v>421</v>
      </c>
      <c r="AE44" s="27" t="s">
        <v>466</v>
      </c>
      <c r="AF44" s="23" t="s">
        <v>484</v>
      </c>
      <c r="AG44" s="67">
        <v>700</v>
      </c>
      <c r="AH44" s="23" t="s">
        <v>485</v>
      </c>
      <c r="AI44" s="23" t="s">
        <v>486</v>
      </c>
      <c r="AJ44" s="23" t="s">
        <v>487</v>
      </c>
      <c r="AK44" s="24" t="s">
        <v>488</v>
      </c>
      <c r="AL44" s="64" t="s">
        <v>79</v>
      </c>
    </row>
    <row r="45" spans="1:38" ht="150" customHeight="1">
      <c r="A45" s="46" t="s">
        <v>489</v>
      </c>
      <c r="B45" s="23" t="s">
        <v>490</v>
      </c>
      <c r="C45" s="27">
        <v>2016</v>
      </c>
      <c r="D45" s="27" t="s">
        <v>417</v>
      </c>
      <c r="E45" s="23" t="s">
        <v>491</v>
      </c>
      <c r="F45" s="28" t="s">
        <v>83</v>
      </c>
      <c r="G45" s="27" t="s">
        <v>84</v>
      </c>
      <c r="H45" s="27" t="s">
        <v>85</v>
      </c>
      <c r="I45" s="27" t="s">
        <v>84</v>
      </c>
      <c r="J45" s="27" t="s">
        <v>84</v>
      </c>
      <c r="K45" s="27" t="s">
        <v>84</v>
      </c>
      <c r="L45" s="27" t="s">
        <v>84</v>
      </c>
      <c r="M45" s="28" t="s">
        <v>84</v>
      </c>
      <c r="N45" s="28" t="s">
        <v>84</v>
      </c>
      <c r="O45" s="27" t="s">
        <v>84</v>
      </c>
      <c r="P45" s="27" t="s">
        <v>85</v>
      </c>
      <c r="Q45" s="27" t="s">
        <v>84</v>
      </c>
      <c r="R45" s="27" t="s">
        <v>84</v>
      </c>
      <c r="S45" s="27" t="s">
        <v>84</v>
      </c>
      <c r="T45" s="27" t="s">
        <v>85</v>
      </c>
      <c r="U45" s="27" t="s">
        <v>84</v>
      </c>
      <c r="V45" s="27" t="s">
        <v>84</v>
      </c>
      <c r="W45" s="27" t="s">
        <v>85</v>
      </c>
      <c r="X45" s="36" t="s">
        <v>418</v>
      </c>
      <c r="Y45" s="27" t="s">
        <v>419</v>
      </c>
      <c r="Z45" s="65" t="s">
        <v>407</v>
      </c>
      <c r="AA45" s="27" t="s">
        <v>420</v>
      </c>
      <c r="AB45" s="27" t="s">
        <v>324</v>
      </c>
      <c r="AC45" s="27" t="s">
        <v>409</v>
      </c>
      <c r="AD45" s="27" t="s">
        <v>421</v>
      </c>
      <c r="AE45" s="27" t="s">
        <v>223</v>
      </c>
      <c r="AF45" s="23" t="s">
        <v>492</v>
      </c>
      <c r="AG45" s="67">
        <v>25</v>
      </c>
      <c r="AH45" s="23" t="s">
        <v>493</v>
      </c>
      <c r="AI45" s="23" t="s">
        <v>494</v>
      </c>
      <c r="AJ45" s="23" t="s">
        <v>495</v>
      </c>
      <c r="AK45" s="51" t="s">
        <v>496</v>
      </c>
      <c r="AL45" s="83" t="s">
        <v>79</v>
      </c>
    </row>
    <row r="46" spans="1:38" ht="150" customHeight="1">
      <c r="A46" s="46" t="s">
        <v>497</v>
      </c>
      <c r="B46" s="23" t="s">
        <v>498</v>
      </c>
      <c r="C46" s="27">
        <v>2023</v>
      </c>
      <c r="D46" s="27" t="s">
        <v>417</v>
      </c>
      <c r="E46" s="23" t="s">
        <v>499</v>
      </c>
      <c r="F46" s="42" t="s">
        <v>83</v>
      </c>
      <c r="G46" s="27" t="s">
        <v>84</v>
      </c>
      <c r="H46" s="27" t="s">
        <v>84</v>
      </c>
      <c r="I46" s="27" t="s">
        <v>84</v>
      </c>
      <c r="J46" s="27" t="s">
        <v>84</v>
      </c>
      <c r="K46" s="27" t="s">
        <v>84</v>
      </c>
      <c r="L46" s="27" t="s">
        <v>85</v>
      </c>
      <c r="M46" s="28" t="s">
        <v>84</v>
      </c>
      <c r="N46" s="28" t="s">
        <v>84</v>
      </c>
      <c r="O46" s="27" t="s">
        <v>84</v>
      </c>
      <c r="P46" s="27" t="s">
        <v>84</v>
      </c>
      <c r="Q46" s="27" t="s">
        <v>84</v>
      </c>
      <c r="R46" s="27" t="s">
        <v>84</v>
      </c>
      <c r="S46" s="27" t="s">
        <v>84</v>
      </c>
      <c r="T46" s="27" t="s">
        <v>85</v>
      </c>
      <c r="U46" s="27" t="s">
        <v>85</v>
      </c>
      <c r="V46" s="27" t="s">
        <v>84</v>
      </c>
      <c r="W46" s="27" t="s">
        <v>84</v>
      </c>
      <c r="X46" s="36" t="s">
        <v>102</v>
      </c>
      <c r="Y46" s="27" t="s">
        <v>321</v>
      </c>
      <c r="Z46" s="27" t="s">
        <v>322</v>
      </c>
      <c r="AA46" s="27" t="s">
        <v>323</v>
      </c>
      <c r="AB46" s="27" t="s">
        <v>324</v>
      </c>
      <c r="AC46" s="27" t="s">
        <v>196</v>
      </c>
      <c r="AD46" s="27" t="s">
        <v>500</v>
      </c>
      <c r="AE46" s="27" t="s">
        <v>251</v>
      </c>
      <c r="AF46" s="23" t="s">
        <v>501</v>
      </c>
      <c r="AG46" s="67">
        <v>24.8</v>
      </c>
      <c r="AH46" s="23" t="s">
        <v>502</v>
      </c>
      <c r="AI46" s="23" t="s">
        <v>503</v>
      </c>
      <c r="AJ46" s="23" t="s">
        <v>504</v>
      </c>
      <c r="AK46" s="49" t="s">
        <v>505</v>
      </c>
      <c r="AL46" s="25" t="s">
        <v>193</v>
      </c>
    </row>
    <row r="47" spans="1:38" ht="76.5" customHeight="1">
      <c r="A47" s="46" t="s">
        <v>506</v>
      </c>
      <c r="B47" s="23" t="s">
        <v>507</v>
      </c>
      <c r="C47" s="27">
        <v>2020</v>
      </c>
      <c r="D47" s="27" t="s">
        <v>417</v>
      </c>
      <c r="E47" s="23" t="s">
        <v>508</v>
      </c>
      <c r="F47" s="28" t="s">
        <v>83</v>
      </c>
      <c r="G47" s="27" t="s">
        <v>84</v>
      </c>
      <c r="H47" s="27" t="s">
        <v>84</v>
      </c>
      <c r="I47" s="27" t="s">
        <v>84</v>
      </c>
      <c r="J47" s="27" t="s">
        <v>84</v>
      </c>
      <c r="K47" s="27" t="s">
        <v>84</v>
      </c>
      <c r="L47" s="27" t="s">
        <v>85</v>
      </c>
      <c r="M47" s="28" t="s">
        <v>84</v>
      </c>
      <c r="N47" s="28" t="s">
        <v>84</v>
      </c>
      <c r="O47" s="27" t="s">
        <v>84</v>
      </c>
      <c r="P47" s="27" t="s">
        <v>84</v>
      </c>
      <c r="Q47" s="27" t="s">
        <v>84</v>
      </c>
      <c r="R47" s="27" t="s">
        <v>85</v>
      </c>
      <c r="S47" s="27" t="s">
        <v>84</v>
      </c>
      <c r="T47" s="27" t="s">
        <v>84</v>
      </c>
      <c r="U47" s="27" t="s">
        <v>84</v>
      </c>
      <c r="V47" s="27" t="s">
        <v>85</v>
      </c>
      <c r="W47" s="27" t="s">
        <v>85</v>
      </c>
      <c r="X47" s="36" t="s">
        <v>509</v>
      </c>
      <c r="Y47" s="27" t="s">
        <v>510</v>
      </c>
      <c r="Z47" s="27" t="s">
        <v>127</v>
      </c>
      <c r="AA47" s="27" t="s">
        <v>40</v>
      </c>
      <c r="AB47" s="27" t="s">
        <v>324</v>
      </c>
      <c r="AC47" s="27" t="s">
        <v>196</v>
      </c>
      <c r="AD47" s="27" t="s">
        <v>421</v>
      </c>
      <c r="AE47" s="27" t="s">
        <v>251</v>
      </c>
      <c r="AF47" s="23" t="s">
        <v>511</v>
      </c>
      <c r="AG47" s="67">
        <v>750</v>
      </c>
      <c r="AH47" s="23" t="s">
        <v>512</v>
      </c>
      <c r="AI47" s="23" t="s">
        <v>513</v>
      </c>
      <c r="AJ47" s="23" t="s">
        <v>514</v>
      </c>
      <c r="AK47" s="49" t="s">
        <v>515</v>
      </c>
      <c r="AL47" s="82" t="s">
        <v>193</v>
      </c>
    </row>
    <row r="48" spans="1:38" ht="150" customHeight="1">
      <c r="A48" s="46" t="s">
        <v>516</v>
      </c>
      <c r="B48" s="23" t="s">
        <v>517</v>
      </c>
      <c r="C48" s="27">
        <v>2017</v>
      </c>
      <c r="D48" s="27" t="s">
        <v>417</v>
      </c>
      <c r="E48" s="23" t="s">
        <v>508</v>
      </c>
      <c r="F48" s="28" t="s">
        <v>83</v>
      </c>
      <c r="G48" s="27" t="s">
        <v>84</v>
      </c>
      <c r="H48" s="27" t="s">
        <v>84</v>
      </c>
      <c r="I48" s="27" t="s">
        <v>84</v>
      </c>
      <c r="J48" s="27" t="s">
        <v>84</v>
      </c>
      <c r="K48" s="27" t="s">
        <v>85</v>
      </c>
      <c r="L48" s="27" t="s">
        <v>85</v>
      </c>
      <c r="M48" s="28" t="s">
        <v>84</v>
      </c>
      <c r="N48" s="28" t="s">
        <v>85</v>
      </c>
      <c r="O48" s="27" t="s">
        <v>84</v>
      </c>
      <c r="P48" s="27" t="s">
        <v>85</v>
      </c>
      <c r="Q48" s="27" t="s">
        <v>85</v>
      </c>
      <c r="R48" s="27" t="s">
        <v>85</v>
      </c>
      <c r="S48" s="27" t="s">
        <v>84</v>
      </c>
      <c r="T48" s="27" t="s">
        <v>85</v>
      </c>
      <c r="U48" s="27" t="s">
        <v>84</v>
      </c>
      <c r="V48" s="27" t="s">
        <v>84</v>
      </c>
      <c r="W48" s="27" t="s">
        <v>85</v>
      </c>
      <c r="X48" s="36" t="s">
        <v>152</v>
      </c>
      <c r="Y48" s="27" t="s">
        <v>518</v>
      </c>
      <c r="Z48" s="27" t="s">
        <v>140</v>
      </c>
      <c r="AA48" s="27" t="s">
        <v>323</v>
      </c>
      <c r="AB48" s="27" t="s">
        <v>324</v>
      </c>
      <c r="AC48" s="27" t="s">
        <v>409</v>
      </c>
      <c r="AD48" s="27" t="s">
        <v>421</v>
      </c>
      <c r="AE48" s="27" t="s">
        <v>251</v>
      </c>
      <c r="AF48" s="23" t="s">
        <v>519</v>
      </c>
      <c r="AG48" s="67">
        <f>100/2.07</f>
        <v>48.309178743961354</v>
      </c>
      <c r="AH48" s="23" t="s">
        <v>520</v>
      </c>
      <c r="AI48" s="23" t="s">
        <v>521</v>
      </c>
      <c r="AJ48" s="23" t="s">
        <v>522</v>
      </c>
      <c r="AK48" s="49" t="s">
        <v>523</v>
      </c>
      <c r="AL48" s="23" t="s">
        <v>79</v>
      </c>
    </row>
    <row r="49" spans="1:38" ht="150" customHeight="1">
      <c r="A49" s="46" t="s">
        <v>525</v>
      </c>
      <c r="B49" s="23" t="s">
        <v>526</v>
      </c>
      <c r="C49" s="27">
        <v>2021</v>
      </c>
      <c r="D49" s="27" t="s">
        <v>417</v>
      </c>
      <c r="F49" s="28" t="s">
        <v>83</v>
      </c>
      <c r="G49" s="27" t="s">
        <v>84</v>
      </c>
      <c r="H49" s="27" t="s">
        <v>84</v>
      </c>
      <c r="I49" s="27" t="s">
        <v>85</v>
      </c>
      <c r="J49" s="27" t="s">
        <v>84</v>
      </c>
      <c r="K49" s="27" t="s">
        <v>85</v>
      </c>
      <c r="L49" s="27" t="s">
        <v>85</v>
      </c>
      <c r="M49" s="28" t="s">
        <v>84</v>
      </c>
      <c r="N49" s="28" t="s">
        <v>85</v>
      </c>
      <c r="O49" s="27" t="s">
        <v>85</v>
      </c>
      <c r="P49" s="27" t="s">
        <v>85</v>
      </c>
      <c r="Q49" s="27" t="s">
        <v>85</v>
      </c>
      <c r="R49" s="27" t="s">
        <v>84</v>
      </c>
      <c r="S49" s="27" t="s">
        <v>84</v>
      </c>
      <c r="T49" s="27" t="s">
        <v>85</v>
      </c>
      <c r="U49" s="27" t="s">
        <v>85</v>
      </c>
      <c r="V49" s="27" t="s">
        <v>84</v>
      </c>
      <c r="W49" s="27" t="s">
        <v>85</v>
      </c>
      <c r="X49" s="36" t="s">
        <v>102</v>
      </c>
      <c r="Y49" s="27" t="s">
        <v>456</v>
      </c>
      <c r="Z49" s="27" t="s">
        <v>140</v>
      </c>
      <c r="AA49" s="27" t="s">
        <v>457</v>
      </c>
      <c r="AB49" s="27" t="s">
        <v>324</v>
      </c>
      <c r="AC49" s="27" t="s">
        <v>196</v>
      </c>
      <c r="AD49" s="27" t="s">
        <v>421</v>
      </c>
      <c r="AE49" s="27" t="s">
        <v>251</v>
      </c>
      <c r="AF49" s="23" t="s">
        <v>527</v>
      </c>
      <c r="AG49" s="67" t="s">
        <v>528</v>
      </c>
      <c r="AH49" s="23" t="s">
        <v>529</v>
      </c>
      <c r="AK49" s="51" t="s">
        <v>530</v>
      </c>
      <c r="AL49" s="83" t="s">
        <v>524</v>
      </c>
    </row>
    <row r="50" spans="1:38" ht="150" customHeight="1">
      <c r="A50" s="46" t="s">
        <v>531</v>
      </c>
      <c r="B50" s="23" t="s">
        <v>532</v>
      </c>
      <c r="C50" s="27">
        <v>2018</v>
      </c>
      <c r="D50" s="27" t="s">
        <v>417</v>
      </c>
      <c r="F50" s="28" t="s">
        <v>83</v>
      </c>
      <c r="G50" s="27" t="s">
        <v>84</v>
      </c>
      <c r="H50" s="27" t="s">
        <v>84</v>
      </c>
      <c r="I50" s="27" t="s">
        <v>84</v>
      </c>
      <c r="J50" s="27" t="s">
        <v>84</v>
      </c>
      <c r="K50" s="27" t="s">
        <v>85</v>
      </c>
      <c r="L50" s="27" t="s">
        <v>84</v>
      </c>
      <c r="M50" s="28" t="s">
        <v>84</v>
      </c>
      <c r="N50" s="28" t="s">
        <v>84</v>
      </c>
      <c r="O50" s="27" t="s">
        <v>84</v>
      </c>
      <c r="P50" s="27" t="s">
        <v>84</v>
      </c>
      <c r="Q50" s="27" t="s">
        <v>85</v>
      </c>
      <c r="R50" s="27" t="s">
        <v>84</v>
      </c>
      <c r="S50" s="27" t="s">
        <v>84</v>
      </c>
      <c r="T50" s="27" t="s">
        <v>84</v>
      </c>
      <c r="U50" s="27" t="s">
        <v>84</v>
      </c>
      <c r="V50" s="27" t="s">
        <v>84</v>
      </c>
      <c r="W50" s="27" t="s">
        <v>85</v>
      </c>
      <c r="X50" s="36" t="s">
        <v>418</v>
      </c>
      <c r="Y50" s="27" t="s">
        <v>419</v>
      </c>
      <c r="Z50" s="65" t="s">
        <v>407</v>
      </c>
      <c r="AA50" s="27" t="s">
        <v>420</v>
      </c>
      <c r="AB50" s="27" t="s">
        <v>324</v>
      </c>
      <c r="AC50" s="27" t="s">
        <v>409</v>
      </c>
      <c r="AD50" s="27" t="s">
        <v>421</v>
      </c>
      <c r="AE50" s="27" t="s">
        <v>168</v>
      </c>
      <c r="AF50" s="23" t="s">
        <v>533</v>
      </c>
      <c r="AG50" s="67" t="s">
        <v>534</v>
      </c>
      <c r="AH50" s="23" t="s">
        <v>535</v>
      </c>
      <c r="AI50" s="23" t="s">
        <v>536</v>
      </c>
      <c r="AJ50" s="23" t="s">
        <v>537</v>
      </c>
      <c r="AK50" s="48" t="s">
        <v>538</v>
      </c>
      <c r="AL50" s="23" t="s">
        <v>79</v>
      </c>
    </row>
    <row r="51" spans="1:38" ht="150" customHeight="1">
      <c r="A51" s="46" t="s">
        <v>539</v>
      </c>
      <c r="B51" s="23" t="s">
        <v>540</v>
      </c>
      <c r="C51" s="27">
        <v>2020</v>
      </c>
      <c r="D51" s="27" t="s">
        <v>417</v>
      </c>
      <c r="E51" s="23" t="s">
        <v>541</v>
      </c>
      <c r="F51" s="28" t="s">
        <v>83</v>
      </c>
      <c r="G51" s="27" t="s">
        <v>85</v>
      </c>
      <c r="H51" s="27" t="s">
        <v>84</v>
      </c>
      <c r="I51" s="27" t="s">
        <v>84</v>
      </c>
      <c r="J51" s="27" t="s">
        <v>84</v>
      </c>
      <c r="K51" s="27" t="s">
        <v>84</v>
      </c>
      <c r="L51" s="27" t="s">
        <v>84</v>
      </c>
      <c r="M51" s="28" t="s">
        <v>84</v>
      </c>
      <c r="N51" s="28" t="s">
        <v>84</v>
      </c>
      <c r="O51" s="27" t="s">
        <v>84</v>
      </c>
      <c r="P51" s="27" t="s">
        <v>84</v>
      </c>
      <c r="Q51" s="27" t="s">
        <v>84</v>
      </c>
      <c r="R51" s="27" t="s">
        <v>84</v>
      </c>
      <c r="S51" s="27" t="s">
        <v>84</v>
      </c>
      <c r="T51" s="27" t="s">
        <v>84</v>
      </c>
      <c r="U51" s="27" t="s">
        <v>84</v>
      </c>
      <c r="V51" s="27" t="s">
        <v>84</v>
      </c>
      <c r="W51" s="27" t="s">
        <v>85</v>
      </c>
      <c r="X51" s="36" t="s">
        <v>102</v>
      </c>
      <c r="Y51" s="27" t="s">
        <v>542</v>
      </c>
      <c r="Z51" s="27" t="s">
        <v>127</v>
      </c>
      <c r="AA51" s="27" t="s">
        <v>543</v>
      </c>
      <c r="AB51" s="27" t="s">
        <v>324</v>
      </c>
      <c r="AC51" s="27" t="s">
        <v>196</v>
      </c>
      <c r="AD51" s="27" t="s">
        <v>421</v>
      </c>
      <c r="AE51" s="27" t="s">
        <v>251</v>
      </c>
      <c r="AF51" s="23" t="s">
        <v>544</v>
      </c>
      <c r="AG51" s="67">
        <v>42</v>
      </c>
      <c r="AH51" s="23" t="s">
        <v>545</v>
      </c>
      <c r="AI51" s="23" t="s">
        <v>546</v>
      </c>
      <c r="AJ51" s="23" t="s">
        <v>547</v>
      </c>
      <c r="AK51" s="51" t="s">
        <v>548</v>
      </c>
      <c r="AL51" s="82" t="s">
        <v>193</v>
      </c>
    </row>
    <row r="52" spans="1:38" ht="150" customHeight="1">
      <c r="A52" s="46" t="s">
        <v>550</v>
      </c>
      <c r="B52" s="23" t="s">
        <v>551</v>
      </c>
      <c r="C52" s="27">
        <v>2021</v>
      </c>
      <c r="D52" s="27" t="s">
        <v>417</v>
      </c>
      <c r="E52" s="23" t="s">
        <v>508</v>
      </c>
      <c r="F52" s="28" t="s">
        <v>83</v>
      </c>
      <c r="G52" s="27" t="s">
        <v>84</v>
      </c>
      <c r="H52" s="27" t="s">
        <v>84</v>
      </c>
      <c r="I52" s="27" t="s">
        <v>84</v>
      </c>
      <c r="J52" s="27" t="s">
        <v>84</v>
      </c>
      <c r="K52" s="27" t="s">
        <v>85</v>
      </c>
      <c r="L52" s="27" t="s">
        <v>85</v>
      </c>
      <c r="M52" s="28" t="s">
        <v>84</v>
      </c>
      <c r="N52" s="28" t="s">
        <v>84</v>
      </c>
      <c r="O52" s="27" t="s">
        <v>84</v>
      </c>
      <c r="P52" s="27" t="s">
        <v>84</v>
      </c>
      <c r="Q52" s="27" t="s">
        <v>85</v>
      </c>
      <c r="R52" s="27" t="s">
        <v>85</v>
      </c>
      <c r="S52" s="27" t="s">
        <v>84</v>
      </c>
      <c r="T52" s="27" t="s">
        <v>84</v>
      </c>
      <c r="U52" s="27" t="s">
        <v>84</v>
      </c>
      <c r="V52" s="27" t="s">
        <v>85</v>
      </c>
      <c r="W52" s="27" t="s">
        <v>84</v>
      </c>
      <c r="X52" s="36" t="s">
        <v>405</v>
      </c>
      <c r="Y52" s="27" t="s">
        <v>549</v>
      </c>
      <c r="Z52" s="65" t="s">
        <v>407</v>
      </c>
      <c r="AA52" s="27" t="s">
        <v>552</v>
      </c>
      <c r="AB52" s="27" t="s">
        <v>324</v>
      </c>
      <c r="AC52" s="27" t="s">
        <v>196</v>
      </c>
      <c r="AD52" s="27" t="s">
        <v>421</v>
      </c>
      <c r="AE52" s="27" t="s">
        <v>251</v>
      </c>
      <c r="AF52" s="23" t="s">
        <v>553</v>
      </c>
      <c r="AG52" s="67">
        <f>13.9/0.85</f>
        <v>16.352941176470591</v>
      </c>
      <c r="AH52" s="23" t="s">
        <v>554</v>
      </c>
      <c r="AI52" s="23" t="s">
        <v>555</v>
      </c>
      <c r="AJ52" s="23" t="s">
        <v>556</v>
      </c>
      <c r="AK52" s="49" t="s">
        <v>557</v>
      </c>
      <c r="AL52" s="23" t="s">
        <v>549</v>
      </c>
    </row>
    <row r="53" spans="1:38" ht="150" customHeight="1">
      <c r="A53" s="46" t="s">
        <v>558</v>
      </c>
      <c r="B53" s="23" t="s">
        <v>559</v>
      </c>
      <c r="C53" s="27">
        <v>2016</v>
      </c>
      <c r="D53" s="27" t="s">
        <v>417</v>
      </c>
      <c r="E53" s="23" t="s">
        <v>560</v>
      </c>
      <c r="F53" s="43" t="s">
        <v>221</v>
      </c>
      <c r="G53" s="27" t="s">
        <v>84</v>
      </c>
      <c r="H53" s="27" t="s">
        <v>84</v>
      </c>
      <c r="I53" s="27" t="s">
        <v>84</v>
      </c>
      <c r="J53" s="27" t="s">
        <v>84</v>
      </c>
      <c r="K53" s="27" t="s">
        <v>85</v>
      </c>
      <c r="L53" s="27" t="s">
        <v>84</v>
      </c>
      <c r="M53" s="28" t="s">
        <v>84</v>
      </c>
      <c r="N53" s="28" t="s">
        <v>84</v>
      </c>
      <c r="O53" s="27" t="s">
        <v>84</v>
      </c>
      <c r="P53" s="27" t="s">
        <v>84</v>
      </c>
      <c r="Q53" s="27" t="s">
        <v>85</v>
      </c>
      <c r="R53" s="27" t="s">
        <v>84</v>
      </c>
      <c r="S53" s="27" t="s">
        <v>84</v>
      </c>
      <c r="T53" s="27" t="s">
        <v>84</v>
      </c>
      <c r="U53" s="27" t="s">
        <v>84</v>
      </c>
      <c r="V53" s="27" t="s">
        <v>84</v>
      </c>
      <c r="W53" s="27" t="s">
        <v>84</v>
      </c>
      <c r="X53" s="40" t="s">
        <v>102</v>
      </c>
      <c r="Y53" s="27" t="s">
        <v>561</v>
      </c>
      <c r="Z53" s="27" t="s">
        <v>127</v>
      </c>
      <c r="AA53" s="27" t="s">
        <v>440</v>
      </c>
      <c r="AB53" s="27" t="s">
        <v>324</v>
      </c>
      <c r="AC53" s="27" t="s">
        <v>91</v>
      </c>
      <c r="AD53" s="27" t="s">
        <v>421</v>
      </c>
      <c r="AE53" s="27" t="s">
        <v>466</v>
      </c>
      <c r="AF53" s="23" t="s">
        <v>562</v>
      </c>
      <c r="AG53" s="67">
        <v>152</v>
      </c>
      <c r="AH53" s="23" t="s">
        <v>563</v>
      </c>
      <c r="AI53" s="23" t="s">
        <v>564</v>
      </c>
      <c r="AJ53" s="23" t="s">
        <v>565</v>
      </c>
      <c r="AK53" s="48" t="s">
        <v>566</v>
      </c>
      <c r="AL53" s="83" t="s">
        <v>79</v>
      </c>
    </row>
    <row r="54" spans="1:38" ht="150" customHeight="1">
      <c r="A54" s="46" t="s">
        <v>567</v>
      </c>
      <c r="B54" s="23" t="s">
        <v>568</v>
      </c>
      <c r="C54" s="27">
        <v>2023</v>
      </c>
      <c r="D54" s="27" t="s">
        <v>417</v>
      </c>
      <c r="E54" s="23" t="s">
        <v>569</v>
      </c>
      <c r="F54" s="28" t="s">
        <v>165</v>
      </c>
      <c r="G54" s="27" t="s">
        <v>84</v>
      </c>
      <c r="H54" s="27" t="s">
        <v>84</v>
      </c>
      <c r="I54" s="27" t="s">
        <v>85</v>
      </c>
      <c r="J54" s="27" t="s">
        <v>84</v>
      </c>
      <c r="K54" s="27" t="s">
        <v>84</v>
      </c>
      <c r="L54" s="27" t="s">
        <v>84</v>
      </c>
      <c r="M54" s="28" t="s">
        <v>84</v>
      </c>
      <c r="N54" s="28" t="s">
        <v>84</v>
      </c>
      <c r="O54" s="27" t="s">
        <v>84</v>
      </c>
      <c r="P54" s="27" t="s">
        <v>84</v>
      </c>
      <c r="Q54" s="27" t="s">
        <v>84</v>
      </c>
      <c r="R54" s="27" t="s">
        <v>84</v>
      </c>
      <c r="S54" s="27" t="s">
        <v>84</v>
      </c>
      <c r="T54" s="27" t="s">
        <v>85</v>
      </c>
      <c r="U54" s="27" t="s">
        <v>85</v>
      </c>
      <c r="V54" s="27" t="s">
        <v>84</v>
      </c>
      <c r="W54" s="27" t="s">
        <v>84</v>
      </c>
      <c r="X54" s="36" t="s">
        <v>570</v>
      </c>
      <c r="Y54" s="27" t="s">
        <v>571</v>
      </c>
      <c r="Z54" s="27" t="s">
        <v>127</v>
      </c>
      <c r="AA54" s="27" t="s">
        <v>440</v>
      </c>
      <c r="AB54" s="27" t="s">
        <v>324</v>
      </c>
      <c r="AC54" s="27" t="s">
        <v>196</v>
      </c>
      <c r="AD54" s="27" t="s">
        <v>421</v>
      </c>
      <c r="AE54" s="27" t="s">
        <v>572</v>
      </c>
      <c r="AF54" s="23" t="s">
        <v>573</v>
      </c>
      <c r="AG54" s="67">
        <v>8.6999999999999993</v>
      </c>
      <c r="AH54" s="23" t="s">
        <v>574</v>
      </c>
      <c r="AI54" s="23" t="s">
        <v>575</v>
      </c>
      <c r="AJ54" s="23" t="s">
        <v>576</v>
      </c>
      <c r="AK54" s="49" t="s">
        <v>577</v>
      </c>
      <c r="AL54" s="23" t="s">
        <v>149</v>
      </c>
    </row>
    <row r="55" spans="1:38" ht="150" customHeight="1">
      <c r="A55" s="46" t="s">
        <v>578</v>
      </c>
      <c r="C55" s="27">
        <v>2019</v>
      </c>
      <c r="D55" s="27" t="s">
        <v>417</v>
      </c>
      <c r="E55" s="23" t="s">
        <v>579</v>
      </c>
      <c r="F55" s="28" t="s">
        <v>83</v>
      </c>
      <c r="G55" s="27" t="s">
        <v>84</v>
      </c>
      <c r="H55" s="27" t="s">
        <v>85</v>
      </c>
      <c r="I55" s="27" t="s">
        <v>85</v>
      </c>
      <c r="J55" s="27" t="s">
        <v>84</v>
      </c>
      <c r="K55" s="27" t="s">
        <v>84</v>
      </c>
      <c r="L55" s="27" t="s">
        <v>84</v>
      </c>
      <c r="M55" s="28" t="s">
        <v>84</v>
      </c>
      <c r="N55" s="28" t="s">
        <v>85</v>
      </c>
      <c r="O55" s="27" t="s">
        <v>84</v>
      </c>
      <c r="P55" s="27" t="s">
        <v>85</v>
      </c>
      <c r="Q55" s="27" t="s">
        <v>84</v>
      </c>
      <c r="R55" s="27" t="s">
        <v>84</v>
      </c>
      <c r="S55" s="27" t="s">
        <v>84</v>
      </c>
      <c r="T55" s="27" t="s">
        <v>85</v>
      </c>
      <c r="U55" s="27" t="s">
        <v>84</v>
      </c>
      <c r="V55" s="27" t="s">
        <v>85</v>
      </c>
      <c r="W55" s="27" t="s">
        <v>85</v>
      </c>
      <c r="X55" s="36" t="s">
        <v>418</v>
      </c>
      <c r="Y55" s="27" t="s">
        <v>419</v>
      </c>
      <c r="Z55" s="65" t="s">
        <v>407</v>
      </c>
      <c r="AA55" s="27" t="s">
        <v>420</v>
      </c>
      <c r="AB55" s="27" t="s">
        <v>90</v>
      </c>
      <c r="AC55" s="27" t="s">
        <v>409</v>
      </c>
      <c r="AD55" s="27" t="s">
        <v>421</v>
      </c>
      <c r="AE55" s="27" t="s">
        <v>223</v>
      </c>
      <c r="AF55" s="23" t="s">
        <v>580</v>
      </c>
      <c r="AG55" s="67">
        <v>145</v>
      </c>
      <c r="AH55" s="23" t="s">
        <v>581</v>
      </c>
      <c r="AI55" s="23" t="s">
        <v>582</v>
      </c>
      <c r="AJ55" s="23" t="s">
        <v>583</v>
      </c>
      <c r="AK55" s="51" t="s">
        <v>584</v>
      </c>
      <c r="AL55" s="83" t="s">
        <v>79</v>
      </c>
    </row>
    <row r="56" spans="1:38" ht="97.5" customHeight="1">
      <c r="A56" s="46" t="s">
        <v>585</v>
      </c>
      <c r="B56" s="23" t="s">
        <v>586</v>
      </c>
      <c r="C56" s="27">
        <v>2024</v>
      </c>
      <c r="D56" s="27" t="s">
        <v>417</v>
      </c>
      <c r="F56" s="28" t="s">
        <v>83</v>
      </c>
      <c r="G56" s="27" t="s">
        <v>84</v>
      </c>
      <c r="H56" s="27" t="s">
        <v>84</v>
      </c>
      <c r="I56" s="27" t="s">
        <v>85</v>
      </c>
      <c r="J56" s="27" t="s">
        <v>84</v>
      </c>
      <c r="K56" s="27" t="s">
        <v>84</v>
      </c>
      <c r="L56" s="27" t="s">
        <v>84</v>
      </c>
      <c r="M56" s="28" t="s">
        <v>84</v>
      </c>
      <c r="N56" s="28" t="s">
        <v>84</v>
      </c>
      <c r="O56" s="27" t="s">
        <v>84</v>
      </c>
      <c r="P56" s="27" t="s">
        <v>85</v>
      </c>
      <c r="Q56" s="27" t="s">
        <v>85</v>
      </c>
      <c r="R56" s="27" t="s">
        <v>84</v>
      </c>
      <c r="S56" s="27" t="s">
        <v>84</v>
      </c>
      <c r="T56" s="27" t="s">
        <v>85</v>
      </c>
      <c r="U56" s="27" t="s">
        <v>84</v>
      </c>
      <c r="V56" s="27" t="s">
        <v>84</v>
      </c>
      <c r="W56" s="27" t="s">
        <v>85</v>
      </c>
      <c r="X56" s="36" t="s">
        <v>418</v>
      </c>
      <c r="Y56" s="27" t="s">
        <v>419</v>
      </c>
      <c r="Z56" s="65" t="s">
        <v>407</v>
      </c>
      <c r="AA56" s="27" t="s">
        <v>420</v>
      </c>
      <c r="AB56" s="27" t="s">
        <v>324</v>
      </c>
      <c r="AC56" s="27" t="s">
        <v>409</v>
      </c>
      <c r="AD56" s="27" t="s">
        <v>421</v>
      </c>
      <c r="AE56" s="27" t="s">
        <v>223</v>
      </c>
      <c r="AF56" s="23" t="s">
        <v>587</v>
      </c>
      <c r="AG56" s="67">
        <v>13.9</v>
      </c>
      <c r="AH56" s="23" t="s">
        <v>588</v>
      </c>
      <c r="AI56" s="23" t="s">
        <v>589</v>
      </c>
      <c r="AJ56" s="23" t="s">
        <v>590</v>
      </c>
      <c r="AK56" s="48" t="s">
        <v>591</v>
      </c>
      <c r="AL56" s="23" t="s">
        <v>79</v>
      </c>
    </row>
    <row r="57" spans="1:38" ht="150" customHeight="1">
      <c r="A57" s="46" t="s">
        <v>592</v>
      </c>
      <c r="B57" s="23" t="s">
        <v>593</v>
      </c>
      <c r="C57" s="27">
        <v>2018</v>
      </c>
      <c r="D57" s="27" t="s">
        <v>417</v>
      </c>
      <c r="E57" s="23" t="s">
        <v>491</v>
      </c>
      <c r="F57" s="28" t="s">
        <v>83</v>
      </c>
      <c r="G57" s="27" t="s">
        <v>84</v>
      </c>
      <c r="H57" s="27" t="s">
        <v>84</v>
      </c>
      <c r="I57" s="27" t="s">
        <v>85</v>
      </c>
      <c r="J57" s="27" t="s">
        <v>84</v>
      </c>
      <c r="K57" s="27" t="s">
        <v>85</v>
      </c>
      <c r="L57" s="27" t="s">
        <v>84</v>
      </c>
      <c r="M57" s="28" t="s">
        <v>84</v>
      </c>
      <c r="N57" s="28" t="s">
        <v>85</v>
      </c>
      <c r="O57" s="27" t="s">
        <v>84</v>
      </c>
      <c r="P57" s="27" t="s">
        <v>84</v>
      </c>
      <c r="Q57" s="27" t="s">
        <v>85</v>
      </c>
      <c r="R57" s="27" t="s">
        <v>84</v>
      </c>
      <c r="S57" s="27" t="s">
        <v>84</v>
      </c>
      <c r="T57" s="27" t="s">
        <v>85</v>
      </c>
      <c r="U57" s="27" t="s">
        <v>84</v>
      </c>
      <c r="V57" s="27" t="s">
        <v>84</v>
      </c>
      <c r="W57" s="27" t="s">
        <v>85</v>
      </c>
      <c r="X57" s="36" t="s">
        <v>418</v>
      </c>
      <c r="Y57" s="27" t="s">
        <v>419</v>
      </c>
      <c r="Z57" s="65" t="s">
        <v>407</v>
      </c>
      <c r="AA57" s="27" t="s">
        <v>420</v>
      </c>
      <c r="AB57" s="27" t="s">
        <v>324</v>
      </c>
      <c r="AC57" s="27" t="s">
        <v>409</v>
      </c>
      <c r="AD57" s="27" t="s">
        <v>421</v>
      </c>
      <c r="AE57" s="27" t="s">
        <v>223</v>
      </c>
      <c r="AF57" s="23" t="s">
        <v>594</v>
      </c>
      <c r="AG57" s="67">
        <v>40</v>
      </c>
      <c r="AH57" s="23" t="s">
        <v>595</v>
      </c>
      <c r="AI57" s="23" t="s">
        <v>596</v>
      </c>
      <c r="AJ57" s="23" t="s">
        <v>597</v>
      </c>
      <c r="AK57" s="51" t="s">
        <v>598</v>
      </c>
      <c r="AL57" s="83" t="s">
        <v>79</v>
      </c>
    </row>
    <row r="58" spans="1:38" ht="150" customHeight="1">
      <c r="A58" s="46" t="s">
        <v>599</v>
      </c>
      <c r="B58" s="23" t="s">
        <v>600</v>
      </c>
      <c r="C58" s="27">
        <v>2023</v>
      </c>
      <c r="D58" s="27" t="s">
        <v>417</v>
      </c>
      <c r="E58" s="23" t="s">
        <v>601</v>
      </c>
      <c r="F58" s="28" t="s">
        <v>83</v>
      </c>
      <c r="G58" s="27" t="s">
        <v>84</v>
      </c>
      <c r="H58" s="27" t="s">
        <v>85</v>
      </c>
      <c r="I58" s="27" t="s">
        <v>84</v>
      </c>
      <c r="J58" s="27" t="s">
        <v>84</v>
      </c>
      <c r="K58" s="27" t="s">
        <v>84</v>
      </c>
      <c r="L58" s="27" t="s">
        <v>84</v>
      </c>
      <c r="M58" s="28" t="s">
        <v>84</v>
      </c>
      <c r="N58" s="28" t="s">
        <v>84</v>
      </c>
      <c r="O58" s="27" t="s">
        <v>84</v>
      </c>
      <c r="P58" s="27" t="s">
        <v>84</v>
      </c>
      <c r="Q58" s="27" t="s">
        <v>84</v>
      </c>
      <c r="R58" s="27" t="s">
        <v>84</v>
      </c>
      <c r="S58" s="27" t="s">
        <v>84</v>
      </c>
      <c r="T58" s="27" t="s">
        <v>85</v>
      </c>
      <c r="U58" s="27" t="s">
        <v>84</v>
      </c>
      <c r="V58" s="27" t="s">
        <v>85</v>
      </c>
      <c r="W58" s="27" t="s">
        <v>84</v>
      </c>
      <c r="X58" s="36" t="s">
        <v>418</v>
      </c>
      <c r="Y58" s="27" t="s">
        <v>419</v>
      </c>
      <c r="Z58" s="65" t="s">
        <v>407</v>
      </c>
      <c r="AA58" s="27" t="s">
        <v>420</v>
      </c>
      <c r="AB58" s="27" t="s">
        <v>324</v>
      </c>
      <c r="AC58" s="27" t="s">
        <v>409</v>
      </c>
      <c r="AD58" s="27" t="s">
        <v>421</v>
      </c>
      <c r="AE58" s="27" t="s">
        <v>223</v>
      </c>
      <c r="AF58" s="23" t="s">
        <v>602</v>
      </c>
      <c r="AG58" s="67">
        <v>100</v>
      </c>
      <c r="AH58" s="23" t="s">
        <v>603</v>
      </c>
      <c r="AI58" s="23" t="s">
        <v>604</v>
      </c>
      <c r="AJ58" s="23" t="s">
        <v>605</v>
      </c>
      <c r="AK58" s="48" t="s">
        <v>606</v>
      </c>
      <c r="AL58" s="23" t="s">
        <v>79</v>
      </c>
    </row>
    <row r="59" spans="1:38" ht="150" customHeight="1">
      <c r="A59" s="46" t="s">
        <v>607</v>
      </c>
      <c r="B59" s="23" t="s">
        <v>608</v>
      </c>
      <c r="C59" s="27">
        <v>2023</v>
      </c>
      <c r="D59" s="27" t="s">
        <v>417</v>
      </c>
      <c r="E59" s="23" t="s">
        <v>116</v>
      </c>
      <c r="F59" s="28" t="s">
        <v>83</v>
      </c>
      <c r="G59" s="27" t="s">
        <v>84</v>
      </c>
      <c r="H59" s="27" t="s">
        <v>84</v>
      </c>
      <c r="I59" s="27" t="s">
        <v>84</v>
      </c>
      <c r="J59" s="27" t="s">
        <v>84</v>
      </c>
      <c r="K59" s="27" t="s">
        <v>84</v>
      </c>
      <c r="L59" s="27" t="s">
        <v>85</v>
      </c>
      <c r="M59" s="28" t="s">
        <v>84</v>
      </c>
      <c r="N59" s="28" t="s">
        <v>84</v>
      </c>
      <c r="O59" s="27" t="s">
        <v>84</v>
      </c>
      <c r="P59" s="27" t="s">
        <v>84</v>
      </c>
      <c r="Q59" s="27" t="s">
        <v>84</v>
      </c>
      <c r="R59" s="27" t="s">
        <v>84</v>
      </c>
      <c r="S59" s="27" t="s">
        <v>85</v>
      </c>
      <c r="T59" s="27" t="s">
        <v>84</v>
      </c>
      <c r="U59" s="27" t="s">
        <v>84</v>
      </c>
      <c r="V59" s="27" t="s">
        <v>84</v>
      </c>
      <c r="W59" s="27" t="s">
        <v>84</v>
      </c>
      <c r="X59" s="36" t="s">
        <v>138</v>
      </c>
      <c r="Y59" s="27" t="s">
        <v>609</v>
      </c>
      <c r="Z59" s="27" t="s">
        <v>140</v>
      </c>
      <c r="AA59" s="27" t="s">
        <v>154</v>
      </c>
      <c r="AB59" s="27" t="s">
        <v>324</v>
      </c>
      <c r="AC59" s="27" t="s">
        <v>91</v>
      </c>
      <c r="AD59" s="27" t="s">
        <v>421</v>
      </c>
      <c r="AE59" s="27" t="s">
        <v>251</v>
      </c>
      <c r="AF59" s="23" t="s">
        <v>610</v>
      </c>
      <c r="AG59" s="67">
        <f>750/0.92</f>
        <v>815.21739130434776</v>
      </c>
      <c r="AH59" s="23" t="s">
        <v>611</v>
      </c>
      <c r="AI59" s="23" t="s">
        <v>612</v>
      </c>
      <c r="AJ59" s="23" t="s">
        <v>613</v>
      </c>
      <c r="AK59" s="24" t="s">
        <v>614</v>
      </c>
      <c r="AL59" s="82" t="s">
        <v>193</v>
      </c>
    </row>
    <row r="60" spans="1:38" ht="150" customHeight="1">
      <c r="A60" s="46" t="s">
        <v>615</v>
      </c>
      <c r="B60" s="23" t="s">
        <v>616</v>
      </c>
      <c r="C60" s="27">
        <v>2019</v>
      </c>
      <c r="D60" s="27" t="s">
        <v>417</v>
      </c>
      <c r="E60" s="23" t="s">
        <v>601</v>
      </c>
      <c r="F60" s="28" t="s">
        <v>165</v>
      </c>
      <c r="G60" s="27" t="s">
        <v>84</v>
      </c>
      <c r="H60" s="27" t="s">
        <v>85</v>
      </c>
      <c r="I60" s="27" t="s">
        <v>84</v>
      </c>
      <c r="J60" s="27" t="s">
        <v>84</v>
      </c>
      <c r="K60" s="27" t="s">
        <v>84</v>
      </c>
      <c r="L60" s="27" t="s">
        <v>84</v>
      </c>
      <c r="M60" s="28" t="s">
        <v>84</v>
      </c>
      <c r="N60" s="28" t="s">
        <v>84</v>
      </c>
      <c r="O60" s="27" t="s">
        <v>84</v>
      </c>
      <c r="P60" s="27" t="s">
        <v>84</v>
      </c>
      <c r="Q60" s="27" t="s">
        <v>84</v>
      </c>
      <c r="R60" s="27" t="s">
        <v>84</v>
      </c>
      <c r="S60" s="27" t="s">
        <v>84</v>
      </c>
      <c r="T60" s="27" t="s">
        <v>85</v>
      </c>
      <c r="U60" s="27" t="s">
        <v>85</v>
      </c>
      <c r="V60" s="27" t="s">
        <v>84</v>
      </c>
      <c r="W60" s="27" t="s">
        <v>84</v>
      </c>
      <c r="X60" s="36" t="s">
        <v>152</v>
      </c>
      <c r="Y60" s="27" t="s">
        <v>617</v>
      </c>
      <c r="Z60" s="27" t="s">
        <v>127</v>
      </c>
      <c r="AA60" s="27" t="s">
        <v>154</v>
      </c>
      <c r="AB60" s="27" t="s">
        <v>324</v>
      </c>
      <c r="AC60" s="27" t="s">
        <v>196</v>
      </c>
      <c r="AD60" s="27" t="s">
        <v>421</v>
      </c>
      <c r="AE60" s="27" t="s">
        <v>251</v>
      </c>
      <c r="AF60" s="23" t="s">
        <v>618</v>
      </c>
      <c r="AG60" s="67">
        <v>225</v>
      </c>
      <c r="AH60" s="23" t="s">
        <v>619</v>
      </c>
      <c r="AI60" s="23" t="s">
        <v>620</v>
      </c>
      <c r="AJ60" s="23" t="s">
        <v>621</v>
      </c>
      <c r="AK60" s="48" t="s">
        <v>622</v>
      </c>
      <c r="AL60" s="23" t="s">
        <v>79</v>
      </c>
    </row>
    <row r="61" spans="1:38" ht="150" customHeight="1">
      <c r="A61" s="46" t="s">
        <v>623</v>
      </c>
      <c r="B61" s="23" t="s">
        <v>624</v>
      </c>
      <c r="C61" s="27">
        <v>2021</v>
      </c>
      <c r="D61" s="27" t="s">
        <v>417</v>
      </c>
      <c r="E61" s="23" t="s">
        <v>601</v>
      </c>
      <c r="F61" s="28" t="s">
        <v>165</v>
      </c>
      <c r="G61" s="27" t="s">
        <v>84</v>
      </c>
      <c r="H61" s="27" t="s">
        <v>84</v>
      </c>
      <c r="I61" s="27" t="s">
        <v>84</v>
      </c>
      <c r="J61" s="27" t="s">
        <v>84</v>
      </c>
      <c r="K61" s="27" t="s">
        <v>84</v>
      </c>
      <c r="L61" s="27" t="s">
        <v>84</v>
      </c>
      <c r="M61" s="28" t="s">
        <v>85</v>
      </c>
      <c r="N61" s="28" t="s">
        <v>84</v>
      </c>
      <c r="O61" s="27" t="s">
        <v>84</v>
      </c>
      <c r="P61" s="27" t="s">
        <v>85</v>
      </c>
      <c r="Q61" s="27" t="s">
        <v>84</v>
      </c>
      <c r="R61" s="27" t="s">
        <v>84</v>
      </c>
      <c r="S61" s="27" t="s">
        <v>84</v>
      </c>
      <c r="T61" s="27" t="s">
        <v>85</v>
      </c>
      <c r="U61" s="27" t="s">
        <v>84</v>
      </c>
      <c r="V61" s="27" t="s">
        <v>84</v>
      </c>
      <c r="W61" s="27" t="s">
        <v>84</v>
      </c>
      <c r="X61" s="36" t="s">
        <v>418</v>
      </c>
      <c r="Y61" s="27" t="s">
        <v>419</v>
      </c>
      <c r="Z61" s="65" t="s">
        <v>407</v>
      </c>
      <c r="AA61" s="27" t="s">
        <v>420</v>
      </c>
      <c r="AB61" s="27" t="s">
        <v>324</v>
      </c>
      <c r="AC61" s="27" t="s">
        <v>91</v>
      </c>
      <c r="AD61" s="27" t="s">
        <v>421</v>
      </c>
      <c r="AE61" s="27" t="s">
        <v>223</v>
      </c>
      <c r="AF61" s="23" t="s">
        <v>625</v>
      </c>
      <c r="AG61" s="67">
        <v>30</v>
      </c>
      <c r="AH61" s="23" t="s">
        <v>626</v>
      </c>
      <c r="AI61" s="23" t="s">
        <v>627</v>
      </c>
      <c r="AJ61" s="23" t="s">
        <v>628</v>
      </c>
      <c r="AK61" s="51" t="s">
        <v>629</v>
      </c>
      <c r="AL61" s="83" t="s">
        <v>79</v>
      </c>
    </row>
    <row r="62" spans="1:38" ht="150" customHeight="1">
      <c r="A62" s="46" t="s">
        <v>630</v>
      </c>
      <c r="B62" s="23" t="s">
        <v>631</v>
      </c>
      <c r="C62" s="27">
        <v>2019</v>
      </c>
      <c r="D62" s="27" t="s">
        <v>417</v>
      </c>
      <c r="E62" s="23" t="s">
        <v>632</v>
      </c>
      <c r="F62" s="28" t="s">
        <v>165</v>
      </c>
      <c r="G62" s="27" t="s">
        <v>84</v>
      </c>
      <c r="H62" s="27" t="s">
        <v>85</v>
      </c>
      <c r="I62" s="27" t="s">
        <v>84</v>
      </c>
      <c r="J62" s="27" t="s">
        <v>84</v>
      </c>
      <c r="K62" s="27" t="s">
        <v>84</v>
      </c>
      <c r="L62" s="27" t="s">
        <v>84</v>
      </c>
      <c r="M62" s="28" t="s">
        <v>84</v>
      </c>
      <c r="N62" s="28" t="s">
        <v>84</v>
      </c>
      <c r="W62" s="27"/>
      <c r="X62" s="36" t="s">
        <v>152</v>
      </c>
      <c r="Y62" s="27" t="s">
        <v>617</v>
      </c>
      <c r="Z62" s="27" t="s">
        <v>127</v>
      </c>
      <c r="AA62" s="27" t="s">
        <v>154</v>
      </c>
      <c r="AB62" s="27" t="s">
        <v>324</v>
      </c>
      <c r="AC62" s="27" t="s">
        <v>91</v>
      </c>
      <c r="AD62" s="27" t="s">
        <v>421</v>
      </c>
      <c r="AE62" s="27" t="s">
        <v>466</v>
      </c>
      <c r="AF62" s="23" t="s">
        <v>633</v>
      </c>
      <c r="AG62" s="67">
        <v>225</v>
      </c>
      <c r="AH62" s="23" t="s">
        <v>634</v>
      </c>
      <c r="AI62" s="23" t="s">
        <v>635</v>
      </c>
      <c r="AK62" s="51" t="s">
        <v>636</v>
      </c>
      <c r="AL62" s="23" t="s">
        <v>79</v>
      </c>
    </row>
    <row r="63" spans="1:38" ht="150" customHeight="1">
      <c r="A63" s="46" t="s">
        <v>637</v>
      </c>
      <c r="B63" s="23" t="s">
        <v>638</v>
      </c>
      <c r="C63" s="27">
        <v>2021</v>
      </c>
      <c r="D63" s="27" t="s">
        <v>417</v>
      </c>
      <c r="E63" s="23" t="s">
        <v>601</v>
      </c>
      <c r="F63" s="28" t="s">
        <v>165</v>
      </c>
      <c r="G63" s="27" t="s">
        <v>84</v>
      </c>
      <c r="H63" s="27" t="s">
        <v>85</v>
      </c>
      <c r="I63" s="27" t="s">
        <v>85</v>
      </c>
      <c r="J63" s="27" t="s">
        <v>84</v>
      </c>
      <c r="K63" s="27" t="s">
        <v>84</v>
      </c>
      <c r="L63" s="27" t="s">
        <v>84</v>
      </c>
      <c r="M63" s="28" t="s">
        <v>85</v>
      </c>
      <c r="N63" s="28" t="s">
        <v>85</v>
      </c>
      <c r="O63" s="27" t="s">
        <v>84</v>
      </c>
      <c r="P63" s="27" t="s">
        <v>84</v>
      </c>
      <c r="Q63" s="27" t="s">
        <v>84</v>
      </c>
      <c r="R63" s="27" t="s">
        <v>84</v>
      </c>
      <c r="S63" s="27" t="s">
        <v>84</v>
      </c>
      <c r="T63" s="27" t="s">
        <v>85</v>
      </c>
      <c r="U63" s="27" t="s">
        <v>84</v>
      </c>
      <c r="V63" s="27" t="s">
        <v>84</v>
      </c>
      <c r="W63" s="27" t="s">
        <v>84</v>
      </c>
      <c r="X63" s="36" t="s">
        <v>418</v>
      </c>
      <c r="Y63" s="27" t="s">
        <v>419</v>
      </c>
      <c r="Z63" s="65" t="s">
        <v>407</v>
      </c>
      <c r="AA63" s="27" t="s">
        <v>420</v>
      </c>
      <c r="AB63" s="27" t="s">
        <v>324</v>
      </c>
      <c r="AC63" s="27" t="s">
        <v>91</v>
      </c>
      <c r="AD63" s="27" t="s">
        <v>421</v>
      </c>
      <c r="AE63" s="27" t="s">
        <v>93</v>
      </c>
      <c r="AF63" s="23" t="s">
        <v>637</v>
      </c>
      <c r="AG63" s="67">
        <v>400</v>
      </c>
      <c r="AH63" s="23" t="s">
        <v>639</v>
      </c>
      <c r="AI63" s="23" t="s">
        <v>640</v>
      </c>
      <c r="AK63" s="51" t="s">
        <v>641</v>
      </c>
      <c r="AL63" s="83" t="s">
        <v>79</v>
      </c>
    </row>
    <row r="64" spans="1:38" ht="150" customHeight="1">
      <c r="A64" s="46" t="s">
        <v>642</v>
      </c>
      <c r="B64" s="23" t="s">
        <v>643</v>
      </c>
      <c r="C64" s="27">
        <v>2024</v>
      </c>
      <c r="D64" s="27" t="s">
        <v>417</v>
      </c>
      <c r="E64" s="23" t="s">
        <v>644</v>
      </c>
      <c r="F64" s="28" t="s">
        <v>83</v>
      </c>
      <c r="G64" s="27" t="s">
        <v>85</v>
      </c>
      <c r="H64" s="27" t="s">
        <v>84</v>
      </c>
      <c r="I64" s="27" t="s">
        <v>85</v>
      </c>
      <c r="J64" s="27" t="s">
        <v>84</v>
      </c>
      <c r="K64" s="27" t="s">
        <v>84</v>
      </c>
      <c r="L64" s="27" t="s">
        <v>84</v>
      </c>
      <c r="M64" s="28" t="s">
        <v>84</v>
      </c>
      <c r="N64" s="28" t="s">
        <v>85</v>
      </c>
      <c r="O64" s="27" t="s">
        <v>84</v>
      </c>
      <c r="P64" s="27" t="s">
        <v>84</v>
      </c>
      <c r="Q64" s="27" t="s">
        <v>84</v>
      </c>
      <c r="R64" s="27" t="s">
        <v>84</v>
      </c>
      <c r="S64" s="27" t="s">
        <v>84</v>
      </c>
      <c r="T64" s="27" t="s">
        <v>85</v>
      </c>
      <c r="U64" s="27" t="s">
        <v>84</v>
      </c>
      <c r="V64" s="27" t="s">
        <v>84</v>
      </c>
      <c r="W64" s="27" t="s">
        <v>85</v>
      </c>
      <c r="X64" s="36" t="s">
        <v>405</v>
      </c>
      <c r="Y64" s="27" t="s">
        <v>549</v>
      </c>
      <c r="Z64" s="65" t="s">
        <v>407</v>
      </c>
      <c r="AA64" s="27" t="s">
        <v>552</v>
      </c>
      <c r="AB64" s="27" t="s">
        <v>324</v>
      </c>
      <c r="AC64" s="27" t="s">
        <v>196</v>
      </c>
      <c r="AD64" s="27" t="s">
        <v>645</v>
      </c>
      <c r="AE64" s="27" t="s">
        <v>93</v>
      </c>
      <c r="AF64" s="23" t="s">
        <v>646</v>
      </c>
      <c r="AG64" s="67">
        <f>200/0.92</f>
        <v>217.39130434782606</v>
      </c>
      <c r="AH64" s="23" t="s">
        <v>647</v>
      </c>
      <c r="AI64" s="23" t="s">
        <v>648</v>
      </c>
      <c r="AJ64" s="23" t="s">
        <v>649</v>
      </c>
      <c r="AK64" s="49" t="s">
        <v>650</v>
      </c>
      <c r="AL64" s="23" t="s">
        <v>348</v>
      </c>
    </row>
    <row r="65" spans="1:38" ht="150" customHeight="1">
      <c r="A65" s="46" t="s">
        <v>651</v>
      </c>
      <c r="B65" s="23" t="s">
        <v>652</v>
      </c>
      <c r="C65" s="27">
        <v>2018</v>
      </c>
      <c r="D65" s="27" t="s">
        <v>417</v>
      </c>
      <c r="E65" s="23" t="s">
        <v>116</v>
      </c>
      <c r="F65" s="28" t="s">
        <v>83</v>
      </c>
      <c r="G65" s="27" t="s">
        <v>85</v>
      </c>
      <c r="H65" s="27" t="s">
        <v>84</v>
      </c>
      <c r="I65" s="27" t="s">
        <v>84</v>
      </c>
      <c r="J65" s="27" t="s">
        <v>84</v>
      </c>
      <c r="K65" s="27" t="s">
        <v>84</v>
      </c>
      <c r="L65" s="27" t="s">
        <v>84</v>
      </c>
      <c r="M65" s="28" t="s">
        <v>84</v>
      </c>
      <c r="N65" s="28" t="s">
        <v>84</v>
      </c>
      <c r="O65" s="27" t="s">
        <v>84</v>
      </c>
      <c r="P65" s="27" t="s">
        <v>84</v>
      </c>
      <c r="Q65" s="27" t="s">
        <v>84</v>
      </c>
      <c r="R65" s="27" t="s">
        <v>84</v>
      </c>
      <c r="S65" s="27" t="s">
        <v>84</v>
      </c>
      <c r="T65" s="27" t="s">
        <v>85</v>
      </c>
      <c r="U65" s="27" t="s">
        <v>84</v>
      </c>
      <c r="V65" s="27" t="s">
        <v>84</v>
      </c>
      <c r="W65" s="27" t="s">
        <v>85</v>
      </c>
      <c r="X65" s="36" t="s">
        <v>186</v>
      </c>
      <c r="Y65" s="27" t="s">
        <v>87</v>
      </c>
      <c r="Z65" s="27" t="s">
        <v>89</v>
      </c>
      <c r="AA65" s="27" t="s">
        <v>116</v>
      </c>
      <c r="AB65" s="27" t="s">
        <v>117</v>
      </c>
      <c r="AC65" s="27" t="s">
        <v>409</v>
      </c>
      <c r="AD65" s="27" t="s">
        <v>421</v>
      </c>
      <c r="AE65" s="27" t="s">
        <v>168</v>
      </c>
      <c r="AF65" s="23" t="s">
        <v>653</v>
      </c>
      <c r="AG65" s="67" t="s">
        <v>89</v>
      </c>
      <c r="AH65" s="23" t="s">
        <v>654</v>
      </c>
      <c r="AI65" s="23" t="s">
        <v>655</v>
      </c>
      <c r="AJ65" s="23" t="s">
        <v>656</v>
      </c>
      <c r="AL65" s="83" t="s">
        <v>112</v>
      </c>
    </row>
    <row r="66" spans="1:38" ht="150" customHeight="1">
      <c r="A66" s="46" t="s">
        <v>657</v>
      </c>
      <c r="B66" s="23" t="s">
        <v>658</v>
      </c>
      <c r="C66" s="27">
        <v>2024</v>
      </c>
      <c r="D66" s="27" t="s">
        <v>659</v>
      </c>
      <c r="E66" s="23" t="s">
        <v>660</v>
      </c>
      <c r="F66" s="28" t="s">
        <v>83</v>
      </c>
      <c r="G66" s="27" t="s">
        <v>85</v>
      </c>
      <c r="H66" s="27" t="s">
        <v>84</v>
      </c>
      <c r="I66" s="27" t="s">
        <v>84</v>
      </c>
      <c r="J66" s="27" t="s">
        <v>85</v>
      </c>
      <c r="K66" s="27" t="s">
        <v>84</v>
      </c>
      <c r="L66" s="27" t="s">
        <v>84</v>
      </c>
      <c r="M66" s="28" t="s">
        <v>84</v>
      </c>
      <c r="N66" s="28" t="s">
        <v>85</v>
      </c>
      <c r="O66" s="27" t="s">
        <v>85</v>
      </c>
      <c r="P66" s="27" t="s">
        <v>84</v>
      </c>
      <c r="Q66" s="27" t="s">
        <v>84</v>
      </c>
      <c r="R66" s="27" t="s">
        <v>84</v>
      </c>
      <c r="S66" s="27" t="s">
        <v>84</v>
      </c>
      <c r="T66" s="27" t="s">
        <v>84</v>
      </c>
      <c r="U66" s="27" t="s">
        <v>85</v>
      </c>
      <c r="V66" s="27" t="s">
        <v>84</v>
      </c>
      <c r="W66" s="27" t="s">
        <v>84</v>
      </c>
      <c r="X66" s="36" t="s">
        <v>102</v>
      </c>
      <c r="Y66" s="27" t="s">
        <v>661</v>
      </c>
      <c r="Z66" s="27" t="s">
        <v>127</v>
      </c>
      <c r="AA66" s="27" t="s">
        <v>440</v>
      </c>
      <c r="AB66" s="27" t="s">
        <v>90</v>
      </c>
      <c r="AC66" s="27" t="s">
        <v>91</v>
      </c>
      <c r="AD66" s="27" t="s">
        <v>662</v>
      </c>
      <c r="AE66" s="27" t="s">
        <v>663</v>
      </c>
      <c r="AF66" s="23" t="s">
        <v>664</v>
      </c>
      <c r="AG66" s="67" t="s">
        <v>89</v>
      </c>
      <c r="AH66" s="23" t="s">
        <v>665</v>
      </c>
      <c r="AI66" s="23" t="s">
        <v>666</v>
      </c>
      <c r="AJ66" s="23" t="s">
        <v>667</v>
      </c>
      <c r="AK66" s="49" t="s">
        <v>668</v>
      </c>
      <c r="AL66" s="23" t="s">
        <v>348</v>
      </c>
    </row>
    <row r="67" spans="1:38" ht="150" customHeight="1">
      <c r="A67" s="46" t="s">
        <v>669</v>
      </c>
      <c r="B67" s="23" t="s">
        <v>670</v>
      </c>
      <c r="C67" s="27">
        <v>2020</v>
      </c>
      <c r="D67" s="27" t="s">
        <v>659</v>
      </c>
      <c r="E67" s="23" t="s">
        <v>671</v>
      </c>
      <c r="F67" s="28" t="s">
        <v>196</v>
      </c>
      <c r="G67" s="27" t="s">
        <v>84</v>
      </c>
      <c r="H67" s="27" t="s">
        <v>85</v>
      </c>
      <c r="I67" s="27" t="s">
        <v>85</v>
      </c>
      <c r="J67" s="27" t="s">
        <v>84</v>
      </c>
      <c r="K67" s="27" t="s">
        <v>84</v>
      </c>
      <c r="L67" s="27" t="s">
        <v>84</v>
      </c>
      <c r="M67" s="28" t="s">
        <v>84</v>
      </c>
      <c r="N67" s="28" t="s">
        <v>85</v>
      </c>
      <c r="O67" s="27" t="s">
        <v>85</v>
      </c>
      <c r="P67" s="27" t="s">
        <v>84</v>
      </c>
      <c r="Q67" s="27" t="s">
        <v>84</v>
      </c>
      <c r="R67" s="27" t="s">
        <v>84</v>
      </c>
      <c r="S67" s="27" t="s">
        <v>85</v>
      </c>
      <c r="T67" s="27" t="s">
        <v>84</v>
      </c>
      <c r="U67" s="27" t="s">
        <v>85</v>
      </c>
      <c r="V67" s="27" t="s">
        <v>84</v>
      </c>
      <c r="W67" s="27" t="s">
        <v>85</v>
      </c>
      <c r="X67" s="36" t="s">
        <v>570</v>
      </c>
      <c r="Y67" s="27" t="s">
        <v>672</v>
      </c>
      <c r="Z67" s="27" t="s">
        <v>127</v>
      </c>
      <c r="AA67" s="27" t="s">
        <v>323</v>
      </c>
      <c r="AB67" s="27" t="s">
        <v>90</v>
      </c>
      <c r="AC67" s="27" t="s">
        <v>409</v>
      </c>
      <c r="AD67" s="27" t="s">
        <v>673</v>
      </c>
      <c r="AE67" s="27" t="s">
        <v>674</v>
      </c>
      <c r="AF67" s="23" t="s">
        <v>674</v>
      </c>
      <c r="AG67" s="67" t="s">
        <v>528</v>
      </c>
      <c r="AH67" s="23" t="s">
        <v>675</v>
      </c>
      <c r="AJ67" s="23" t="s">
        <v>676</v>
      </c>
      <c r="AK67" s="48" t="s">
        <v>677</v>
      </c>
      <c r="AL67" s="83" t="s">
        <v>79</v>
      </c>
    </row>
    <row r="68" spans="1:38" ht="150" customHeight="1">
      <c r="A68" s="46" t="s">
        <v>678</v>
      </c>
      <c r="B68" s="23" t="s">
        <v>679</v>
      </c>
      <c r="C68" s="27">
        <v>2021</v>
      </c>
      <c r="D68" s="27" t="s">
        <v>659</v>
      </c>
      <c r="F68" s="28" t="s">
        <v>83</v>
      </c>
      <c r="G68" s="27" t="s">
        <v>85</v>
      </c>
      <c r="H68" s="27" t="s">
        <v>84</v>
      </c>
      <c r="I68" s="27" t="s">
        <v>85</v>
      </c>
      <c r="J68" s="27" t="s">
        <v>84</v>
      </c>
      <c r="K68" s="27" t="s">
        <v>84</v>
      </c>
      <c r="L68" s="27" t="s">
        <v>85</v>
      </c>
      <c r="M68" s="28" t="s">
        <v>84</v>
      </c>
      <c r="N68" s="28" t="s">
        <v>85</v>
      </c>
      <c r="O68" s="27" t="s">
        <v>85</v>
      </c>
      <c r="P68" s="27" t="s">
        <v>84</v>
      </c>
      <c r="Q68" s="27" t="s">
        <v>84</v>
      </c>
      <c r="R68" s="27" t="s">
        <v>84</v>
      </c>
      <c r="S68" s="27" t="s">
        <v>84</v>
      </c>
      <c r="T68" s="27" t="s">
        <v>85</v>
      </c>
      <c r="U68" s="27" t="s">
        <v>85</v>
      </c>
      <c r="V68" s="27" t="s">
        <v>84</v>
      </c>
      <c r="W68" s="27" t="s">
        <v>85</v>
      </c>
      <c r="X68" s="36" t="s">
        <v>570</v>
      </c>
      <c r="Y68" s="27" t="s">
        <v>672</v>
      </c>
      <c r="Z68" s="27" t="s">
        <v>127</v>
      </c>
      <c r="AA68" s="27" t="s">
        <v>323</v>
      </c>
      <c r="AB68" s="27" t="s">
        <v>324</v>
      </c>
      <c r="AC68" s="27" t="s">
        <v>91</v>
      </c>
      <c r="AD68" s="27" t="s">
        <v>177</v>
      </c>
      <c r="AE68" s="27" t="s">
        <v>251</v>
      </c>
      <c r="AF68" s="23" t="s">
        <v>680</v>
      </c>
      <c r="AG68" s="67">
        <v>155</v>
      </c>
      <c r="AH68" s="23" t="s">
        <v>681</v>
      </c>
      <c r="AI68" s="23" t="s">
        <v>682</v>
      </c>
      <c r="AJ68" s="23" t="s">
        <v>683</v>
      </c>
      <c r="AK68" s="51" t="s">
        <v>684</v>
      </c>
      <c r="AL68" s="23" t="s">
        <v>79</v>
      </c>
    </row>
    <row r="69" spans="1:38" ht="150" customHeight="1">
      <c r="A69" s="46" t="s">
        <v>685</v>
      </c>
      <c r="B69" s="23" t="s">
        <v>686</v>
      </c>
      <c r="C69" s="27">
        <v>2015</v>
      </c>
      <c r="D69" s="27" t="s">
        <v>659</v>
      </c>
      <c r="F69" s="28" t="s">
        <v>83</v>
      </c>
      <c r="G69" s="27" t="s">
        <v>84</v>
      </c>
      <c r="H69" s="27" t="s">
        <v>84</v>
      </c>
      <c r="I69" s="27" t="s">
        <v>84</v>
      </c>
      <c r="J69" s="27" t="s">
        <v>84</v>
      </c>
      <c r="K69" s="27" t="s">
        <v>85</v>
      </c>
      <c r="L69" s="27" t="s">
        <v>85</v>
      </c>
      <c r="M69" s="28" t="s">
        <v>84</v>
      </c>
      <c r="N69" s="28" t="s">
        <v>85</v>
      </c>
      <c r="O69" s="27" t="s">
        <v>85</v>
      </c>
      <c r="P69" s="27" t="s">
        <v>84</v>
      </c>
      <c r="Q69" s="27" t="s">
        <v>85</v>
      </c>
      <c r="R69" s="27" t="s">
        <v>84</v>
      </c>
      <c r="S69" s="27" t="s">
        <v>84</v>
      </c>
      <c r="T69" s="27" t="s">
        <v>84</v>
      </c>
      <c r="U69" s="27" t="s">
        <v>85</v>
      </c>
      <c r="V69" s="27" t="s">
        <v>84</v>
      </c>
      <c r="W69" s="27" t="s">
        <v>84</v>
      </c>
      <c r="X69" s="36" t="s">
        <v>138</v>
      </c>
      <c r="Y69" s="27" t="s">
        <v>609</v>
      </c>
      <c r="Z69" s="27" t="s">
        <v>140</v>
      </c>
      <c r="AA69" s="27" t="s">
        <v>154</v>
      </c>
      <c r="AB69" s="27" t="s">
        <v>90</v>
      </c>
      <c r="AC69" s="27" t="s">
        <v>196</v>
      </c>
      <c r="AD69" s="27" t="s">
        <v>435</v>
      </c>
      <c r="AE69" s="27" t="s">
        <v>572</v>
      </c>
      <c r="AF69" s="23" t="s">
        <v>687</v>
      </c>
      <c r="AG69" s="67" t="s">
        <v>528</v>
      </c>
      <c r="AH69" s="23" t="s">
        <v>688</v>
      </c>
      <c r="AI69" s="23" t="s">
        <v>689</v>
      </c>
      <c r="AJ69" s="23" t="s">
        <v>690</v>
      </c>
      <c r="AK69" s="52" t="s">
        <v>691</v>
      </c>
      <c r="AL69" s="83" t="s">
        <v>79</v>
      </c>
    </row>
    <row r="70" spans="1:38" ht="150" customHeight="1">
      <c r="A70" s="46" t="s">
        <v>692</v>
      </c>
      <c r="B70" s="23" t="s">
        <v>693</v>
      </c>
      <c r="C70" s="27">
        <v>2023</v>
      </c>
      <c r="D70" s="27" t="s">
        <v>659</v>
      </c>
      <c r="E70" s="23" t="s">
        <v>694</v>
      </c>
      <c r="F70" s="28" t="s">
        <v>83</v>
      </c>
      <c r="G70" s="27" t="s">
        <v>84</v>
      </c>
      <c r="H70" s="27" t="s">
        <v>85</v>
      </c>
      <c r="I70" s="27" t="s">
        <v>85</v>
      </c>
      <c r="J70" s="27" t="s">
        <v>84</v>
      </c>
      <c r="K70" s="27" t="s">
        <v>84</v>
      </c>
      <c r="L70" s="27" t="s">
        <v>84</v>
      </c>
      <c r="M70" s="28" t="s">
        <v>84</v>
      </c>
      <c r="N70" s="28" t="s">
        <v>85</v>
      </c>
      <c r="O70" s="27" t="s">
        <v>84</v>
      </c>
      <c r="P70" s="27" t="s">
        <v>84</v>
      </c>
      <c r="Q70" s="27" t="s">
        <v>84</v>
      </c>
      <c r="R70" s="27" t="s">
        <v>84</v>
      </c>
      <c r="S70" s="27" t="s">
        <v>84</v>
      </c>
      <c r="T70" s="27" t="s">
        <v>85</v>
      </c>
      <c r="U70" s="27" t="s">
        <v>84</v>
      </c>
      <c r="V70" s="27" t="s">
        <v>84</v>
      </c>
      <c r="W70" s="27" t="s">
        <v>85</v>
      </c>
      <c r="X70" s="36" t="s">
        <v>405</v>
      </c>
      <c r="Y70" s="27" t="s">
        <v>87</v>
      </c>
      <c r="Z70" s="65" t="s">
        <v>407</v>
      </c>
      <c r="AA70" s="27" t="s">
        <v>695</v>
      </c>
      <c r="AB70" s="27" t="s">
        <v>90</v>
      </c>
      <c r="AC70" s="27" t="s">
        <v>409</v>
      </c>
      <c r="AD70" s="27" t="s">
        <v>696</v>
      </c>
      <c r="AE70" s="27" t="s">
        <v>697</v>
      </c>
      <c r="AF70" s="23" t="s">
        <v>698</v>
      </c>
      <c r="AG70" s="67">
        <f>400/0.92</f>
        <v>434.78260869565213</v>
      </c>
      <c r="AH70" s="23" t="s">
        <v>699</v>
      </c>
      <c r="AJ70" s="23" t="s">
        <v>700</v>
      </c>
      <c r="AK70" s="48" t="s">
        <v>701</v>
      </c>
      <c r="AL70" s="23" t="s">
        <v>79</v>
      </c>
    </row>
    <row r="71" spans="1:38" ht="150" customHeight="1">
      <c r="A71" s="46" t="s">
        <v>702</v>
      </c>
      <c r="B71" s="23" t="s">
        <v>703</v>
      </c>
      <c r="C71" s="27">
        <v>2024</v>
      </c>
      <c r="D71" s="27" t="s">
        <v>659</v>
      </c>
      <c r="E71" s="23" t="s">
        <v>704</v>
      </c>
      <c r="F71" s="28" t="s">
        <v>165</v>
      </c>
      <c r="G71" s="27" t="s">
        <v>85</v>
      </c>
      <c r="H71" s="27" t="s">
        <v>85</v>
      </c>
      <c r="I71" s="27" t="s">
        <v>85</v>
      </c>
      <c r="J71" s="27" t="s">
        <v>84</v>
      </c>
      <c r="K71" s="27" t="s">
        <v>84</v>
      </c>
      <c r="L71" s="27" t="s">
        <v>84</v>
      </c>
      <c r="M71" s="28" t="s">
        <v>84</v>
      </c>
      <c r="N71" s="28" t="s">
        <v>85</v>
      </c>
      <c r="O71" s="27" t="s">
        <v>84</v>
      </c>
      <c r="P71" s="27" t="s">
        <v>84</v>
      </c>
      <c r="Q71" s="27" t="s">
        <v>85</v>
      </c>
      <c r="R71" s="27" t="s">
        <v>84</v>
      </c>
      <c r="S71" s="27" t="s">
        <v>85</v>
      </c>
      <c r="T71" s="27" t="s">
        <v>85</v>
      </c>
      <c r="U71" s="27" t="s">
        <v>84</v>
      </c>
      <c r="V71" s="27" t="s">
        <v>84</v>
      </c>
      <c r="W71" s="27" t="s">
        <v>85</v>
      </c>
      <c r="X71" s="36" t="s">
        <v>166</v>
      </c>
      <c r="Y71" s="27" t="s">
        <v>87</v>
      </c>
      <c r="Z71" s="27" t="s">
        <v>88</v>
      </c>
      <c r="AA71" s="27" t="s">
        <v>89</v>
      </c>
      <c r="AB71" s="27" t="s">
        <v>90</v>
      </c>
      <c r="AC71" s="27" t="s">
        <v>91</v>
      </c>
      <c r="AD71" s="27" t="s">
        <v>705</v>
      </c>
      <c r="AE71" s="27" t="s">
        <v>251</v>
      </c>
      <c r="AF71" s="23" t="s">
        <v>706</v>
      </c>
      <c r="AG71" s="67">
        <v>41</v>
      </c>
      <c r="AH71" s="23" t="s">
        <v>707</v>
      </c>
      <c r="AI71" s="23" t="s">
        <v>708</v>
      </c>
      <c r="AJ71" s="23" t="s">
        <v>709</v>
      </c>
      <c r="AK71" s="54" t="s">
        <v>710</v>
      </c>
      <c r="AL71" s="83" t="s">
        <v>79</v>
      </c>
    </row>
    <row r="72" spans="1:38" ht="150" customHeight="1">
      <c r="A72" s="46" t="s">
        <v>711</v>
      </c>
      <c r="B72" s="23" t="s">
        <v>712</v>
      </c>
      <c r="C72" s="27">
        <v>2023</v>
      </c>
      <c r="D72" s="27" t="s">
        <v>659</v>
      </c>
      <c r="E72" s="23" t="s">
        <v>713</v>
      </c>
      <c r="F72" s="28" t="s">
        <v>83</v>
      </c>
      <c r="G72" s="27" t="s">
        <v>84</v>
      </c>
      <c r="H72" s="27" t="s">
        <v>84</v>
      </c>
      <c r="I72" s="27" t="s">
        <v>84</v>
      </c>
      <c r="J72" s="27" t="s">
        <v>85</v>
      </c>
      <c r="K72" s="27" t="s">
        <v>84</v>
      </c>
      <c r="L72" s="27" t="s">
        <v>84</v>
      </c>
      <c r="M72" s="28" t="s">
        <v>84</v>
      </c>
      <c r="N72" s="28" t="s">
        <v>84</v>
      </c>
      <c r="O72" s="27" t="s">
        <v>84</v>
      </c>
      <c r="P72" s="27" t="s">
        <v>84</v>
      </c>
      <c r="Q72" s="27" t="s">
        <v>84</v>
      </c>
      <c r="R72" s="27" t="s">
        <v>84</v>
      </c>
      <c r="S72" s="27" t="s">
        <v>84</v>
      </c>
      <c r="T72" s="27" t="s">
        <v>85</v>
      </c>
      <c r="U72" s="27" t="s">
        <v>84</v>
      </c>
      <c r="V72" s="27" t="s">
        <v>84</v>
      </c>
      <c r="W72" s="27" t="s">
        <v>84</v>
      </c>
      <c r="X72" s="36" t="s">
        <v>138</v>
      </c>
      <c r="Y72" s="27" t="s">
        <v>714</v>
      </c>
      <c r="Z72" s="27" t="s">
        <v>140</v>
      </c>
      <c r="AA72" s="27" t="s">
        <v>440</v>
      </c>
      <c r="AB72" s="27" t="s">
        <v>90</v>
      </c>
      <c r="AC72" s="27" t="s">
        <v>196</v>
      </c>
      <c r="AD72" s="27" t="s">
        <v>435</v>
      </c>
      <c r="AE72" s="27" t="s">
        <v>251</v>
      </c>
      <c r="AF72" s="23" t="s">
        <v>715</v>
      </c>
      <c r="AG72" s="67">
        <v>164</v>
      </c>
      <c r="AH72" s="23" t="s">
        <v>716</v>
      </c>
      <c r="AI72" s="23" t="s">
        <v>717</v>
      </c>
      <c r="AJ72" s="23" t="s">
        <v>718</v>
      </c>
      <c r="AK72" s="49"/>
      <c r="AL72" s="23" t="s">
        <v>435</v>
      </c>
    </row>
    <row r="73" spans="1:38" ht="150" customHeight="1">
      <c r="A73" s="46" t="s">
        <v>720</v>
      </c>
      <c r="B73" s="23" t="s">
        <v>721</v>
      </c>
      <c r="C73" s="27">
        <v>2020</v>
      </c>
      <c r="D73" s="27" t="s">
        <v>659</v>
      </c>
      <c r="E73" s="23" t="s">
        <v>116</v>
      </c>
      <c r="F73" s="28" t="s">
        <v>83</v>
      </c>
      <c r="G73" s="27" t="s">
        <v>84</v>
      </c>
      <c r="H73" s="27" t="s">
        <v>85</v>
      </c>
      <c r="I73" s="27" t="s">
        <v>85</v>
      </c>
      <c r="J73" s="27" t="s">
        <v>84</v>
      </c>
      <c r="K73" s="27" t="s">
        <v>84</v>
      </c>
      <c r="L73" s="27" t="s">
        <v>84</v>
      </c>
      <c r="M73" s="28" t="s">
        <v>84</v>
      </c>
      <c r="N73" s="28" t="s">
        <v>85</v>
      </c>
      <c r="O73" s="27" t="s">
        <v>85</v>
      </c>
      <c r="P73" s="27" t="s">
        <v>84</v>
      </c>
      <c r="Q73" s="27" t="s">
        <v>84</v>
      </c>
      <c r="R73" s="27" t="s">
        <v>84</v>
      </c>
      <c r="S73" s="27" t="s">
        <v>84</v>
      </c>
      <c r="T73" s="27" t="s">
        <v>85</v>
      </c>
      <c r="U73" s="27" t="s">
        <v>85</v>
      </c>
      <c r="V73" s="27" t="s">
        <v>85</v>
      </c>
      <c r="W73" s="27" t="s">
        <v>84</v>
      </c>
      <c r="X73" s="36" t="s">
        <v>102</v>
      </c>
      <c r="Y73" s="27" t="s">
        <v>722</v>
      </c>
      <c r="Z73" s="27" t="s">
        <v>127</v>
      </c>
      <c r="AA73" s="27" t="s">
        <v>440</v>
      </c>
      <c r="AB73" s="27" t="s">
        <v>324</v>
      </c>
      <c r="AC73" s="27" t="s">
        <v>91</v>
      </c>
      <c r="AD73" s="27" t="s">
        <v>723</v>
      </c>
      <c r="AE73" s="27" t="s">
        <v>251</v>
      </c>
      <c r="AF73" s="23" t="s">
        <v>724</v>
      </c>
      <c r="AG73" s="67">
        <v>575</v>
      </c>
      <c r="AH73" s="23" t="s">
        <v>725</v>
      </c>
      <c r="AI73" s="23" t="s">
        <v>726</v>
      </c>
      <c r="AJ73" s="23" t="s">
        <v>727</v>
      </c>
      <c r="AK73" s="48" t="s">
        <v>728</v>
      </c>
      <c r="AL73" s="83" t="s">
        <v>719</v>
      </c>
    </row>
    <row r="74" spans="1:38" ht="150" customHeight="1">
      <c r="A74" s="46" t="s">
        <v>729</v>
      </c>
      <c r="B74" s="23" t="s">
        <v>730</v>
      </c>
      <c r="C74" s="27">
        <v>2024</v>
      </c>
      <c r="D74" s="27" t="s">
        <v>659</v>
      </c>
      <c r="E74" s="23" t="s">
        <v>713</v>
      </c>
      <c r="F74" s="28" t="s">
        <v>83</v>
      </c>
      <c r="G74" s="27" t="s">
        <v>84</v>
      </c>
      <c r="H74" s="27" t="s">
        <v>84</v>
      </c>
      <c r="I74" s="27" t="s">
        <v>84</v>
      </c>
      <c r="J74" s="27" t="s">
        <v>84</v>
      </c>
      <c r="K74" s="27" t="s">
        <v>85</v>
      </c>
      <c r="L74" s="27" t="s">
        <v>84</v>
      </c>
      <c r="M74" s="28" t="s">
        <v>84</v>
      </c>
      <c r="N74" s="28" t="s">
        <v>84</v>
      </c>
      <c r="O74" s="27" t="s">
        <v>84</v>
      </c>
      <c r="P74" s="27" t="s">
        <v>84</v>
      </c>
      <c r="Q74" s="27" t="s">
        <v>85</v>
      </c>
      <c r="R74" s="27" t="s">
        <v>84</v>
      </c>
      <c r="S74" s="27" t="s">
        <v>84</v>
      </c>
      <c r="T74" s="27" t="s">
        <v>85</v>
      </c>
      <c r="U74" s="27" t="s">
        <v>84</v>
      </c>
      <c r="V74" s="27" t="s">
        <v>84</v>
      </c>
      <c r="W74" s="27" t="s">
        <v>85</v>
      </c>
      <c r="X74" s="36" t="s">
        <v>138</v>
      </c>
      <c r="Y74" s="27" t="s">
        <v>731</v>
      </c>
      <c r="Z74" s="27" t="s">
        <v>140</v>
      </c>
      <c r="AA74" s="27" t="s">
        <v>141</v>
      </c>
      <c r="AB74" s="27" t="s">
        <v>324</v>
      </c>
      <c r="AC74" s="27" t="s">
        <v>196</v>
      </c>
      <c r="AD74" s="27" t="s">
        <v>435</v>
      </c>
      <c r="AE74" s="27" t="s">
        <v>251</v>
      </c>
      <c r="AF74" s="23" t="s">
        <v>732</v>
      </c>
      <c r="AG74" s="67">
        <v>154</v>
      </c>
      <c r="AH74" s="23" t="s">
        <v>733</v>
      </c>
      <c r="AI74" s="23" t="s">
        <v>734</v>
      </c>
      <c r="AJ74" s="23" t="s">
        <v>735</v>
      </c>
      <c r="AK74" s="49" t="s">
        <v>736</v>
      </c>
      <c r="AL74" s="23" t="s">
        <v>435</v>
      </c>
    </row>
    <row r="75" spans="1:38" ht="150" customHeight="1">
      <c r="A75" s="46" t="s">
        <v>737</v>
      </c>
      <c r="B75" s="23" t="s">
        <v>738</v>
      </c>
      <c r="C75" s="27">
        <v>2023</v>
      </c>
      <c r="D75" s="27" t="s">
        <v>659</v>
      </c>
      <c r="E75" s="23" t="s">
        <v>739</v>
      </c>
      <c r="F75" s="28" t="s">
        <v>83</v>
      </c>
      <c r="G75" s="27" t="s">
        <v>84</v>
      </c>
      <c r="H75" s="27" t="s">
        <v>84</v>
      </c>
      <c r="I75" s="27" t="s">
        <v>84</v>
      </c>
      <c r="J75" s="27" t="s">
        <v>84</v>
      </c>
      <c r="K75" s="27" t="s">
        <v>85</v>
      </c>
      <c r="L75" s="27" t="s">
        <v>84</v>
      </c>
      <c r="M75" s="28" t="s">
        <v>84</v>
      </c>
      <c r="N75" s="28" t="s">
        <v>84</v>
      </c>
      <c r="O75" s="27" t="s">
        <v>84</v>
      </c>
      <c r="P75" s="27" t="s">
        <v>84</v>
      </c>
      <c r="Q75" s="27" t="s">
        <v>85</v>
      </c>
      <c r="R75" s="27" t="s">
        <v>84</v>
      </c>
      <c r="S75" s="27" t="s">
        <v>84</v>
      </c>
      <c r="T75" s="27" t="s">
        <v>84</v>
      </c>
      <c r="U75" s="27" t="s">
        <v>84</v>
      </c>
      <c r="V75" s="27" t="s">
        <v>84</v>
      </c>
      <c r="W75" s="27" t="s">
        <v>84</v>
      </c>
      <c r="X75" s="36" t="s">
        <v>138</v>
      </c>
      <c r="Y75" s="27" t="s">
        <v>87</v>
      </c>
      <c r="Z75" s="27" t="s">
        <v>88</v>
      </c>
      <c r="AA75" s="27" t="s">
        <v>116</v>
      </c>
      <c r="AB75" s="27" t="s">
        <v>90</v>
      </c>
      <c r="AC75" s="27" t="s">
        <v>91</v>
      </c>
      <c r="AD75" s="27" t="s">
        <v>435</v>
      </c>
      <c r="AE75" s="27" t="s">
        <v>251</v>
      </c>
      <c r="AF75" s="23" t="s">
        <v>740</v>
      </c>
      <c r="AG75" s="67" t="s">
        <v>116</v>
      </c>
      <c r="AH75" s="23" t="s">
        <v>741</v>
      </c>
      <c r="AI75" s="23" t="s">
        <v>742</v>
      </c>
      <c r="AJ75" s="23" t="s">
        <v>743</v>
      </c>
      <c r="AK75" s="49" t="s">
        <v>744</v>
      </c>
      <c r="AL75" s="83" t="s">
        <v>435</v>
      </c>
    </row>
    <row r="76" spans="1:38" ht="150" customHeight="1">
      <c r="A76" s="46" t="s">
        <v>745</v>
      </c>
      <c r="B76" s="23" t="s">
        <v>746</v>
      </c>
      <c r="C76" s="27">
        <v>2024</v>
      </c>
      <c r="D76" s="27" t="s">
        <v>747</v>
      </c>
      <c r="E76" s="23" t="s">
        <v>748</v>
      </c>
      <c r="F76" s="28" t="s">
        <v>83</v>
      </c>
      <c r="G76" s="27" t="s">
        <v>85</v>
      </c>
      <c r="H76" s="27" t="s">
        <v>84</v>
      </c>
      <c r="I76" s="27" t="s">
        <v>84</v>
      </c>
      <c r="J76" s="27" t="s">
        <v>84</v>
      </c>
      <c r="K76" s="27" t="s">
        <v>85</v>
      </c>
      <c r="L76" s="27" t="s">
        <v>84</v>
      </c>
      <c r="M76" s="28" t="s">
        <v>84</v>
      </c>
      <c r="N76" s="28" t="s">
        <v>85</v>
      </c>
      <c r="O76" s="27" t="s">
        <v>85</v>
      </c>
      <c r="P76" s="27" t="s">
        <v>84</v>
      </c>
      <c r="Q76" s="27" t="s">
        <v>85</v>
      </c>
      <c r="R76" s="27" t="s">
        <v>84</v>
      </c>
      <c r="S76" s="27" t="s">
        <v>84</v>
      </c>
      <c r="T76" s="27" t="s">
        <v>85</v>
      </c>
      <c r="U76" s="27" t="s">
        <v>84</v>
      </c>
      <c r="V76" s="27" t="s">
        <v>84</v>
      </c>
      <c r="W76" s="27" t="s">
        <v>84</v>
      </c>
      <c r="X76" s="36" t="s">
        <v>138</v>
      </c>
      <c r="Y76" s="27" t="s">
        <v>749</v>
      </c>
      <c r="Z76" s="27" t="s">
        <v>407</v>
      </c>
      <c r="AA76" s="27" t="s">
        <v>440</v>
      </c>
      <c r="AB76" s="27" t="s">
        <v>128</v>
      </c>
      <c r="AC76" s="27" t="s">
        <v>196</v>
      </c>
      <c r="AD76" s="27" t="s">
        <v>750</v>
      </c>
      <c r="AE76" s="27" t="s">
        <v>251</v>
      </c>
      <c r="AF76" s="23" t="s">
        <v>751</v>
      </c>
      <c r="AG76" s="67">
        <v>297</v>
      </c>
      <c r="AH76" s="23" t="s">
        <v>752</v>
      </c>
      <c r="AI76" s="23" t="s">
        <v>753</v>
      </c>
      <c r="AJ76" s="23" t="s">
        <v>754</v>
      </c>
      <c r="AK76" s="49" t="s">
        <v>755</v>
      </c>
      <c r="AL76" s="64" t="s">
        <v>79</v>
      </c>
    </row>
    <row r="77" spans="1:38" ht="150" customHeight="1">
      <c r="A77" s="46" t="s">
        <v>756</v>
      </c>
      <c r="B77" s="23" t="s">
        <v>757</v>
      </c>
      <c r="C77" s="27">
        <v>2021</v>
      </c>
      <c r="D77" s="27" t="s">
        <v>747</v>
      </c>
      <c r="E77" s="23" t="s">
        <v>758</v>
      </c>
      <c r="F77" s="28" t="s">
        <v>83</v>
      </c>
      <c r="G77" s="27" t="s">
        <v>84</v>
      </c>
      <c r="H77" s="27" t="s">
        <v>84</v>
      </c>
      <c r="I77" s="27" t="s">
        <v>84</v>
      </c>
      <c r="J77" s="27" t="s">
        <v>84</v>
      </c>
      <c r="K77" s="27" t="s">
        <v>85</v>
      </c>
      <c r="L77" s="27" t="s">
        <v>84</v>
      </c>
      <c r="M77" s="28" t="s">
        <v>84</v>
      </c>
      <c r="N77" s="28" t="s">
        <v>84</v>
      </c>
      <c r="O77" s="27" t="s">
        <v>84</v>
      </c>
      <c r="P77" s="27" t="s">
        <v>84</v>
      </c>
      <c r="Q77" s="27" t="s">
        <v>85</v>
      </c>
      <c r="R77" s="27" t="s">
        <v>84</v>
      </c>
      <c r="S77" s="27" t="s">
        <v>84</v>
      </c>
      <c r="T77" s="27" t="s">
        <v>84</v>
      </c>
      <c r="U77" s="27" t="s">
        <v>84</v>
      </c>
      <c r="V77" s="27" t="s">
        <v>84</v>
      </c>
      <c r="W77" s="27" t="s">
        <v>84</v>
      </c>
      <c r="X77" s="36" t="s">
        <v>138</v>
      </c>
      <c r="Y77" s="27" t="s">
        <v>759</v>
      </c>
      <c r="Z77" s="27" t="s">
        <v>140</v>
      </c>
      <c r="AA77" s="27" t="s">
        <v>440</v>
      </c>
      <c r="AB77" s="27" t="s">
        <v>128</v>
      </c>
      <c r="AC77" s="27" t="s">
        <v>196</v>
      </c>
      <c r="AD77" s="27" t="s">
        <v>760</v>
      </c>
      <c r="AE77" s="27" t="s">
        <v>251</v>
      </c>
      <c r="AF77" s="23" t="s">
        <v>761</v>
      </c>
      <c r="AG77" s="27" t="s">
        <v>762</v>
      </c>
      <c r="AH77" s="23" t="s">
        <v>763</v>
      </c>
      <c r="AI77" s="23" t="s">
        <v>764</v>
      </c>
      <c r="AJ77" s="23" t="s">
        <v>765</v>
      </c>
      <c r="AK77" s="49" t="s">
        <v>766</v>
      </c>
      <c r="AL77" s="83" t="s">
        <v>79</v>
      </c>
    </row>
    <row r="78" spans="1:38" ht="150" customHeight="1">
      <c r="A78" s="46" t="s">
        <v>767</v>
      </c>
      <c r="B78" s="23" t="s">
        <v>768</v>
      </c>
      <c r="C78" s="27">
        <v>2023</v>
      </c>
      <c r="D78" s="27" t="s">
        <v>747</v>
      </c>
      <c r="E78" s="23" t="s">
        <v>769</v>
      </c>
      <c r="F78" s="28" t="s">
        <v>83</v>
      </c>
      <c r="G78" s="27" t="s">
        <v>84</v>
      </c>
      <c r="H78" s="27" t="s">
        <v>84</v>
      </c>
      <c r="I78" s="27" t="s">
        <v>85</v>
      </c>
      <c r="J78" s="27" t="s">
        <v>84</v>
      </c>
      <c r="K78" s="27" t="s">
        <v>85</v>
      </c>
      <c r="L78" s="27" t="s">
        <v>85</v>
      </c>
      <c r="M78" s="28" t="s">
        <v>84</v>
      </c>
      <c r="N78" s="28" t="s">
        <v>85</v>
      </c>
      <c r="O78" s="27" t="s">
        <v>84</v>
      </c>
      <c r="P78" s="27" t="s">
        <v>84</v>
      </c>
      <c r="Q78" s="27" t="s">
        <v>85</v>
      </c>
      <c r="R78" s="27" t="s">
        <v>84</v>
      </c>
      <c r="S78" s="27" t="s">
        <v>84</v>
      </c>
      <c r="T78" s="27" t="s">
        <v>84</v>
      </c>
      <c r="U78" s="27" t="s">
        <v>85</v>
      </c>
      <c r="V78" s="27" t="s">
        <v>84</v>
      </c>
      <c r="W78" s="27" t="s">
        <v>85</v>
      </c>
      <c r="X78" s="36" t="s">
        <v>138</v>
      </c>
      <c r="Y78" s="27" t="s">
        <v>439</v>
      </c>
      <c r="Z78" s="27" t="s">
        <v>140</v>
      </c>
      <c r="AA78" s="27" t="s">
        <v>440</v>
      </c>
      <c r="AB78" s="27" t="s">
        <v>128</v>
      </c>
      <c r="AC78" s="27" t="s">
        <v>91</v>
      </c>
      <c r="AD78" s="27" t="s">
        <v>435</v>
      </c>
      <c r="AE78" s="27" t="s">
        <v>251</v>
      </c>
      <c r="AF78" s="23" t="s">
        <v>770</v>
      </c>
      <c r="AG78" s="67">
        <f>86+656</f>
        <v>742</v>
      </c>
      <c r="AH78" s="23" t="s">
        <v>771</v>
      </c>
      <c r="AI78" s="23" t="s">
        <v>772</v>
      </c>
      <c r="AJ78" s="23" t="s">
        <v>773</v>
      </c>
      <c r="AK78" s="49" t="s">
        <v>774</v>
      </c>
      <c r="AL78" s="23" t="s">
        <v>79</v>
      </c>
    </row>
    <row r="79" spans="1:38" ht="150" customHeight="1">
      <c r="A79" s="46" t="s">
        <v>775</v>
      </c>
      <c r="B79" s="23" t="s">
        <v>776</v>
      </c>
      <c r="C79" s="27">
        <v>2023</v>
      </c>
      <c r="D79" s="27" t="s">
        <v>747</v>
      </c>
      <c r="E79" s="23" t="s">
        <v>758</v>
      </c>
      <c r="F79" s="28" t="s">
        <v>83</v>
      </c>
      <c r="G79" s="27" t="s">
        <v>84</v>
      </c>
      <c r="H79" s="27" t="s">
        <v>84</v>
      </c>
      <c r="I79" s="27" t="s">
        <v>84</v>
      </c>
      <c r="J79" s="27" t="s">
        <v>84</v>
      </c>
      <c r="K79" s="27" t="s">
        <v>85</v>
      </c>
      <c r="L79" s="27" t="s">
        <v>84</v>
      </c>
      <c r="M79" s="28" t="s">
        <v>84</v>
      </c>
      <c r="N79" s="28" t="s">
        <v>84</v>
      </c>
      <c r="O79" s="27" t="s">
        <v>84</v>
      </c>
      <c r="P79" s="27" t="s">
        <v>84</v>
      </c>
      <c r="Q79" s="27" t="s">
        <v>85</v>
      </c>
      <c r="R79" s="27" t="s">
        <v>84</v>
      </c>
      <c r="S79" s="27" t="s">
        <v>84</v>
      </c>
      <c r="T79" s="27" t="s">
        <v>84</v>
      </c>
      <c r="U79" s="27" t="s">
        <v>84</v>
      </c>
      <c r="V79" s="27" t="s">
        <v>84</v>
      </c>
      <c r="W79" s="27" t="s">
        <v>84</v>
      </c>
      <c r="X79" s="36" t="s">
        <v>102</v>
      </c>
      <c r="Y79" s="27" t="s">
        <v>777</v>
      </c>
      <c r="Z79" s="27" t="s">
        <v>140</v>
      </c>
      <c r="AA79" s="27" t="s">
        <v>440</v>
      </c>
      <c r="AB79" s="27" t="s">
        <v>128</v>
      </c>
      <c r="AC79" s="27" t="s">
        <v>196</v>
      </c>
      <c r="AD79" s="27" t="s">
        <v>778</v>
      </c>
      <c r="AE79" s="27" t="s">
        <v>251</v>
      </c>
      <c r="AF79" s="23" t="s">
        <v>779</v>
      </c>
      <c r="AG79" s="67">
        <v>500</v>
      </c>
      <c r="AH79" s="23" t="s">
        <v>780</v>
      </c>
      <c r="AI79" s="23" t="s">
        <v>781</v>
      </c>
      <c r="AJ79" s="23" t="s">
        <v>782</v>
      </c>
      <c r="AK79" s="49" t="s">
        <v>783</v>
      </c>
      <c r="AL79" s="89" t="s">
        <v>79</v>
      </c>
    </row>
    <row r="80" spans="1:38" ht="114" customHeight="1">
      <c r="A80" s="46" t="s">
        <v>784</v>
      </c>
      <c r="B80" s="23" t="s">
        <v>785</v>
      </c>
      <c r="C80" s="27">
        <v>2023</v>
      </c>
      <c r="D80" s="27" t="s">
        <v>747</v>
      </c>
      <c r="E80" s="23" t="s">
        <v>786</v>
      </c>
      <c r="F80" s="28" t="s">
        <v>83</v>
      </c>
      <c r="G80" s="27" t="s">
        <v>84</v>
      </c>
      <c r="H80" s="27" t="s">
        <v>84</v>
      </c>
      <c r="I80" s="27" t="s">
        <v>84</v>
      </c>
      <c r="J80" s="27" t="s">
        <v>84</v>
      </c>
      <c r="K80" s="27" t="s">
        <v>85</v>
      </c>
      <c r="L80" s="27" t="s">
        <v>85</v>
      </c>
      <c r="M80" s="28" t="s">
        <v>84</v>
      </c>
      <c r="N80" s="28" t="s">
        <v>85</v>
      </c>
      <c r="O80" s="27" t="s">
        <v>84</v>
      </c>
      <c r="P80" s="27" t="s">
        <v>84</v>
      </c>
      <c r="Q80" s="27" t="s">
        <v>85</v>
      </c>
      <c r="R80" s="27" t="s">
        <v>84</v>
      </c>
      <c r="S80" s="27" t="s">
        <v>84</v>
      </c>
      <c r="T80" s="27" t="s">
        <v>84</v>
      </c>
      <c r="U80" s="27" t="s">
        <v>85</v>
      </c>
      <c r="V80" s="27" t="s">
        <v>84</v>
      </c>
      <c r="W80" s="27" t="s">
        <v>84</v>
      </c>
      <c r="X80" s="36" t="s">
        <v>138</v>
      </c>
      <c r="Y80" s="27" t="s">
        <v>787</v>
      </c>
      <c r="Z80" s="27" t="s">
        <v>140</v>
      </c>
      <c r="AA80" s="27" t="s">
        <v>788</v>
      </c>
      <c r="AB80" s="27" t="s">
        <v>128</v>
      </c>
      <c r="AC80" s="27" t="s">
        <v>91</v>
      </c>
      <c r="AD80" s="27" t="s">
        <v>789</v>
      </c>
      <c r="AE80" s="27" t="s">
        <v>251</v>
      </c>
      <c r="AF80" s="23" t="s">
        <v>790</v>
      </c>
      <c r="AG80" s="27" t="s">
        <v>791</v>
      </c>
      <c r="AH80" s="23" t="s">
        <v>792</v>
      </c>
      <c r="AI80" s="23" t="s">
        <v>793</v>
      </c>
      <c r="AJ80" s="23" t="s">
        <v>794</v>
      </c>
      <c r="AK80" s="51" t="s">
        <v>795</v>
      </c>
      <c r="AL80" s="23" t="s">
        <v>79</v>
      </c>
    </row>
    <row r="81" spans="1:38" ht="150" customHeight="1">
      <c r="A81" s="46" t="s">
        <v>796</v>
      </c>
      <c r="B81" s="23" t="s">
        <v>797</v>
      </c>
      <c r="C81" s="27">
        <v>2017</v>
      </c>
      <c r="D81" s="27" t="s">
        <v>747</v>
      </c>
      <c r="E81" s="23" t="s">
        <v>748</v>
      </c>
      <c r="F81" s="42" t="s">
        <v>83</v>
      </c>
      <c r="G81" s="27" t="s">
        <v>84</v>
      </c>
      <c r="H81" s="27" t="s">
        <v>84</v>
      </c>
      <c r="I81" s="27" t="s">
        <v>84</v>
      </c>
      <c r="J81" s="27" t="s">
        <v>84</v>
      </c>
      <c r="K81" s="27" t="s">
        <v>85</v>
      </c>
      <c r="L81" s="27" t="s">
        <v>84</v>
      </c>
      <c r="M81" s="28" t="s">
        <v>84</v>
      </c>
      <c r="N81" s="28" t="s">
        <v>84</v>
      </c>
      <c r="O81" s="27" t="s">
        <v>84</v>
      </c>
      <c r="P81" s="27" t="s">
        <v>84</v>
      </c>
      <c r="Q81" s="27" t="s">
        <v>85</v>
      </c>
      <c r="R81" s="27" t="s">
        <v>84</v>
      </c>
      <c r="S81" s="27" t="s">
        <v>84</v>
      </c>
      <c r="T81" s="27" t="s">
        <v>84</v>
      </c>
      <c r="U81" s="27" t="s">
        <v>84</v>
      </c>
      <c r="V81" s="27" t="s">
        <v>84</v>
      </c>
      <c r="W81" s="27" t="s">
        <v>84</v>
      </c>
      <c r="X81" s="36" t="s">
        <v>102</v>
      </c>
      <c r="Y81" s="27" t="s">
        <v>798</v>
      </c>
      <c r="Z81" s="65" t="s">
        <v>407</v>
      </c>
      <c r="AA81" s="27" t="s">
        <v>457</v>
      </c>
      <c r="AB81" s="27" t="s">
        <v>128</v>
      </c>
      <c r="AC81" s="27" t="s">
        <v>196</v>
      </c>
      <c r="AD81" s="27" t="s">
        <v>799</v>
      </c>
      <c r="AE81" s="27" t="s">
        <v>251</v>
      </c>
      <c r="AF81" s="23" t="s">
        <v>800</v>
      </c>
      <c r="AG81" s="27" t="s">
        <v>801</v>
      </c>
      <c r="AH81" s="23" t="s">
        <v>802</v>
      </c>
      <c r="AI81" s="23" t="s">
        <v>803</v>
      </c>
      <c r="AJ81" s="23" t="s">
        <v>804</v>
      </c>
      <c r="AK81" s="49" t="s">
        <v>805</v>
      </c>
      <c r="AL81" s="82" t="s">
        <v>193</v>
      </c>
    </row>
    <row r="82" spans="1:38" ht="150" customHeight="1">
      <c r="A82" s="46" t="s">
        <v>806</v>
      </c>
      <c r="B82" s="23" t="s">
        <v>807</v>
      </c>
      <c r="C82" s="27">
        <v>2018</v>
      </c>
      <c r="D82" s="27" t="s">
        <v>45</v>
      </c>
      <c r="E82" s="23" t="s">
        <v>164</v>
      </c>
      <c r="F82" s="28" t="s">
        <v>165</v>
      </c>
      <c r="G82" s="27" t="s">
        <v>85</v>
      </c>
      <c r="H82" s="27" t="s">
        <v>85</v>
      </c>
      <c r="I82" s="27" t="s">
        <v>85</v>
      </c>
      <c r="J82" s="27" t="s">
        <v>85</v>
      </c>
      <c r="K82" s="27" t="s">
        <v>85</v>
      </c>
      <c r="L82" s="27" t="s">
        <v>85</v>
      </c>
      <c r="M82" s="28" t="s">
        <v>84</v>
      </c>
      <c r="N82" s="28" t="s">
        <v>85</v>
      </c>
      <c r="O82" s="27" t="s">
        <v>85</v>
      </c>
      <c r="P82" s="27" t="s">
        <v>84</v>
      </c>
      <c r="Q82" s="27" t="s">
        <v>84</v>
      </c>
      <c r="R82" s="27" t="s">
        <v>84</v>
      </c>
      <c r="S82" s="27" t="s">
        <v>84</v>
      </c>
      <c r="T82" s="27" t="s">
        <v>84</v>
      </c>
      <c r="U82" s="27" t="s">
        <v>85</v>
      </c>
      <c r="V82" s="27" t="s">
        <v>84</v>
      </c>
      <c r="W82" s="27" t="s">
        <v>84</v>
      </c>
      <c r="X82" s="36" t="s">
        <v>166</v>
      </c>
      <c r="Y82" s="27" t="s">
        <v>87</v>
      </c>
      <c r="Z82" s="27" t="s">
        <v>89</v>
      </c>
      <c r="AA82" s="27" t="s">
        <v>89</v>
      </c>
      <c r="AB82" s="27" t="s">
        <v>90</v>
      </c>
      <c r="AC82" s="27" t="s">
        <v>91</v>
      </c>
      <c r="AD82" s="27" t="s">
        <v>808</v>
      </c>
      <c r="AE82" s="27" t="s">
        <v>168</v>
      </c>
      <c r="AG82" s="67">
        <v>96</v>
      </c>
      <c r="AH82" s="23" t="s">
        <v>809</v>
      </c>
      <c r="AI82" s="23" t="s">
        <v>810</v>
      </c>
      <c r="AK82" s="48" t="s">
        <v>811</v>
      </c>
      <c r="AL82" s="23" t="s">
        <v>79</v>
      </c>
    </row>
    <row r="83" spans="1:38" ht="150" customHeight="1">
      <c r="A83" s="58" t="s">
        <v>812</v>
      </c>
      <c r="B83" s="23" t="s">
        <v>813</v>
      </c>
      <c r="C83" s="27">
        <v>2021</v>
      </c>
      <c r="D83" s="27" t="s">
        <v>45</v>
      </c>
      <c r="E83" s="23" t="s">
        <v>814</v>
      </c>
      <c r="F83" s="28" t="s">
        <v>165</v>
      </c>
      <c r="G83" s="27" t="s">
        <v>84</v>
      </c>
      <c r="H83" s="27" t="s">
        <v>85</v>
      </c>
      <c r="I83" s="27" t="s">
        <v>85</v>
      </c>
      <c r="J83" s="27" t="s">
        <v>84</v>
      </c>
      <c r="K83" s="27" t="s">
        <v>84</v>
      </c>
      <c r="L83" s="27" t="s">
        <v>84</v>
      </c>
      <c r="M83" s="28" t="s">
        <v>84</v>
      </c>
      <c r="N83" s="28" t="s">
        <v>84</v>
      </c>
      <c r="O83" s="27" t="s">
        <v>528</v>
      </c>
      <c r="P83" s="27" t="s">
        <v>528</v>
      </c>
      <c r="Q83" s="27" t="s">
        <v>528</v>
      </c>
      <c r="R83" s="27" t="s">
        <v>528</v>
      </c>
      <c r="S83" s="27" t="s">
        <v>528</v>
      </c>
      <c r="T83" s="27" t="s">
        <v>528</v>
      </c>
      <c r="U83" s="27" t="s">
        <v>528</v>
      </c>
      <c r="V83" s="27" t="s">
        <v>528</v>
      </c>
      <c r="W83" s="27" t="s">
        <v>528</v>
      </c>
      <c r="X83" s="36" t="s">
        <v>138</v>
      </c>
      <c r="Y83" s="27" t="s">
        <v>87</v>
      </c>
      <c r="Z83" s="27" t="s">
        <v>368</v>
      </c>
      <c r="AA83" s="27" t="s">
        <v>89</v>
      </c>
      <c r="AB83" s="27" t="s">
        <v>128</v>
      </c>
      <c r="AC83" s="27" t="s">
        <v>91</v>
      </c>
      <c r="AD83" s="27" t="s">
        <v>435</v>
      </c>
      <c r="AE83" s="27" t="s">
        <v>251</v>
      </c>
      <c r="AF83" s="23" t="s">
        <v>815</v>
      </c>
      <c r="AG83" s="67" t="s">
        <v>89</v>
      </c>
      <c r="AH83" s="23" t="s">
        <v>816</v>
      </c>
      <c r="AI83" s="23" t="s">
        <v>817</v>
      </c>
      <c r="AJ83" s="23" t="s">
        <v>818</v>
      </c>
      <c r="AK83" s="49" t="s">
        <v>819</v>
      </c>
      <c r="AL83" s="83" t="s">
        <v>435</v>
      </c>
    </row>
    <row r="84" spans="1:38" ht="150" customHeight="1">
      <c r="A84" s="46" t="s">
        <v>820</v>
      </c>
      <c r="B84" s="23" t="s">
        <v>821</v>
      </c>
      <c r="C84" s="27">
        <v>2021</v>
      </c>
      <c r="D84" s="27" t="s">
        <v>45</v>
      </c>
      <c r="E84" s="23" t="s">
        <v>822</v>
      </c>
      <c r="F84" s="28" t="s">
        <v>196</v>
      </c>
      <c r="G84" s="27" t="s">
        <v>85</v>
      </c>
      <c r="H84" s="27" t="s">
        <v>85</v>
      </c>
      <c r="I84" s="27" t="s">
        <v>85</v>
      </c>
      <c r="J84" s="27" t="s">
        <v>84</v>
      </c>
      <c r="K84" s="27" t="s">
        <v>84</v>
      </c>
      <c r="L84" s="27" t="s">
        <v>85</v>
      </c>
      <c r="M84" s="28" t="s">
        <v>85</v>
      </c>
      <c r="N84" s="28" t="s">
        <v>85</v>
      </c>
      <c r="O84" s="27" t="s">
        <v>84</v>
      </c>
      <c r="P84" s="27" t="s">
        <v>84</v>
      </c>
      <c r="Q84" s="27" t="s">
        <v>84</v>
      </c>
      <c r="R84" s="27" t="s">
        <v>84</v>
      </c>
      <c r="S84" s="27" t="s">
        <v>84</v>
      </c>
      <c r="T84" s="27" t="s">
        <v>85</v>
      </c>
      <c r="U84" s="27" t="s">
        <v>84</v>
      </c>
      <c r="V84" s="27" t="s">
        <v>84</v>
      </c>
      <c r="W84" s="27" t="s">
        <v>85</v>
      </c>
      <c r="X84" s="36" t="s">
        <v>152</v>
      </c>
      <c r="Y84" s="27" t="s">
        <v>823</v>
      </c>
      <c r="Z84" s="27" t="s">
        <v>116</v>
      </c>
      <c r="AA84" s="27" t="s">
        <v>116</v>
      </c>
      <c r="AB84" s="27" t="s">
        <v>90</v>
      </c>
      <c r="AC84" s="27" t="s">
        <v>196</v>
      </c>
      <c r="AD84" s="27" t="s">
        <v>808</v>
      </c>
      <c r="AE84" s="27" t="s">
        <v>251</v>
      </c>
      <c r="AF84" s="23" t="s">
        <v>824</v>
      </c>
      <c r="AG84" s="67" t="s">
        <v>89</v>
      </c>
      <c r="AH84" s="23" t="s">
        <v>825</v>
      </c>
      <c r="AI84" s="23" t="s">
        <v>826</v>
      </c>
      <c r="AJ84" s="23" t="s">
        <v>827</v>
      </c>
      <c r="AK84" s="69" t="s">
        <v>828</v>
      </c>
      <c r="AL84" s="23" t="s">
        <v>79</v>
      </c>
    </row>
    <row r="85" spans="1:38" ht="150" customHeight="1">
      <c r="A85" s="46" t="s">
        <v>829</v>
      </c>
      <c r="B85" s="23" t="s">
        <v>830</v>
      </c>
      <c r="C85" s="27">
        <v>2020</v>
      </c>
      <c r="D85" s="27" t="s">
        <v>45</v>
      </c>
      <c r="E85" s="23" t="s">
        <v>831</v>
      </c>
      <c r="F85" s="28" t="s">
        <v>165</v>
      </c>
      <c r="G85" s="27" t="s">
        <v>85</v>
      </c>
      <c r="H85" s="27" t="s">
        <v>85</v>
      </c>
      <c r="I85" s="27" t="s">
        <v>85</v>
      </c>
      <c r="J85" s="27" t="s">
        <v>84</v>
      </c>
      <c r="K85" s="27" t="s">
        <v>84</v>
      </c>
      <c r="L85" s="27" t="s">
        <v>85</v>
      </c>
      <c r="M85" s="28" t="s">
        <v>84</v>
      </c>
      <c r="N85" s="28" t="s">
        <v>85</v>
      </c>
      <c r="O85" s="27" t="s">
        <v>85</v>
      </c>
      <c r="P85" s="27" t="s">
        <v>84</v>
      </c>
      <c r="Q85" s="27" t="s">
        <v>84</v>
      </c>
      <c r="R85" s="27" t="s">
        <v>84</v>
      </c>
      <c r="S85" s="27" t="s">
        <v>84</v>
      </c>
      <c r="T85" s="27" t="s">
        <v>85</v>
      </c>
      <c r="U85" s="27" t="s">
        <v>85</v>
      </c>
      <c r="V85" s="27" t="s">
        <v>84</v>
      </c>
      <c r="W85" s="27" t="s">
        <v>84</v>
      </c>
      <c r="X85" s="36" t="s">
        <v>152</v>
      </c>
      <c r="Y85" s="27" t="s">
        <v>518</v>
      </c>
      <c r="Z85" s="27" t="s">
        <v>140</v>
      </c>
      <c r="AA85" s="27" t="s">
        <v>323</v>
      </c>
      <c r="AB85" s="27" t="s">
        <v>128</v>
      </c>
      <c r="AC85" s="27" t="s">
        <v>91</v>
      </c>
      <c r="AD85" s="27" t="s">
        <v>832</v>
      </c>
      <c r="AE85" s="27" t="s">
        <v>251</v>
      </c>
      <c r="AF85" s="23" t="s">
        <v>833</v>
      </c>
      <c r="AG85" s="67">
        <v>0.85</v>
      </c>
      <c r="AH85" s="23" t="s">
        <v>834</v>
      </c>
      <c r="AI85" s="23" t="s">
        <v>835</v>
      </c>
      <c r="AJ85" s="23" t="s">
        <v>836</v>
      </c>
      <c r="AK85" s="52" t="s">
        <v>837</v>
      </c>
      <c r="AL85" s="83" t="s">
        <v>79</v>
      </c>
    </row>
    <row r="86" spans="1:38" ht="150" customHeight="1">
      <c r="A86" s="46" t="s">
        <v>838</v>
      </c>
      <c r="B86" s="23" t="s">
        <v>839</v>
      </c>
      <c r="C86" s="27">
        <v>2024</v>
      </c>
      <c r="D86" s="41" t="s">
        <v>45</v>
      </c>
      <c r="E86" s="23" t="s">
        <v>840</v>
      </c>
      <c r="F86" s="28" t="s">
        <v>165</v>
      </c>
      <c r="G86" s="27" t="s">
        <v>84</v>
      </c>
      <c r="H86" s="27" t="s">
        <v>85</v>
      </c>
      <c r="I86" s="27" t="s">
        <v>84</v>
      </c>
      <c r="J86" s="27" t="s">
        <v>84</v>
      </c>
      <c r="K86" s="27" t="s">
        <v>84</v>
      </c>
      <c r="L86" s="27" t="s">
        <v>84</v>
      </c>
      <c r="M86" s="28" t="s">
        <v>84</v>
      </c>
      <c r="N86" s="28" t="s">
        <v>84</v>
      </c>
      <c r="O86" s="27" t="s">
        <v>84</v>
      </c>
      <c r="P86" s="27" t="s">
        <v>84</v>
      </c>
      <c r="Q86" s="27" t="s">
        <v>84</v>
      </c>
      <c r="R86" s="27" t="s">
        <v>84</v>
      </c>
      <c r="S86" s="27" t="s">
        <v>84</v>
      </c>
      <c r="T86" s="27" t="s">
        <v>84</v>
      </c>
      <c r="U86" s="27" t="s">
        <v>84</v>
      </c>
      <c r="V86" s="27" t="s">
        <v>84</v>
      </c>
      <c r="W86" s="27" t="s">
        <v>84</v>
      </c>
      <c r="X86" s="36" t="s">
        <v>138</v>
      </c>
      <c r="Y86" s="27" t="s">
        <v>87</v>
      </c>
      <c r="Z86" s="27" t="s">
        <v>89</v>
      </c>
      <c r="AA86" s="27" t="s">
        <v>89</v>
      </c>
      <c r="AB86" s="27" t="s">
        <v>128</v>
      </c>
      <c r="AC86" s="27" t="s">
        <v>91</v>
      </c>
      <c r="AD86" s="27" t="s">
        <v>435</v>
      </c>
      <c r="AE86" s="27" t="s">
        <v>251</v>
      </c>
      <c r="AG86" s="67" t="s">
        <v>528</v>
      </c>
      <c r="AH86" s="23" t="s">
        <v>841</v>
      </c>
      <c r="AI86" s="23" t="s">
        <v>842</v>
      </c>
      <c r="AK86" s="52" t="s">
        <v>843</v>
      </c>
      <c r="AL86" s="23" t="s">
        <v>435</v>
      </c>
    </row>
    <row r="87" spans="1:38" ht="150" customHeight="1">
      <c r="A87" s="46" t="s">
        <v>844</v>
      </c>
      <c r="B87" s="23" t="s">
        <v>845</v>
      </c>
      <c r="C87" s="27">
        <v>2019</v>
      </c>
      <c r="D87" s="27" t="s">
        <v>45</v>
      </c>
      <c r="E87" s="23" t="s">
        <v>846</v>
      </c>
      <c r="F87" s="28" t="s">
        <v>165</v>
      </c>
      <c r="G87" s="27" t="s">
        <v>85</v>
      </c>
      <c r="H87" s="27" t="s">
        <v>85</v>
      </c>
      <c r="I87" s="27" t="s">
        <v>85</v>
      </c>
      <c r="J87" s="27" t="s">
        <v>84</v>
      </c>
      <c r="K87" s="27" t="s">
        <v>84</v>
      </c>
      <c r="L87" s="27" t="s">
        <v>85</v>
      </c>
      <c r="M87" s="28" t="s">
        <v>84</v>
      </c>
      <c r="N87" s="28" t="s">
        <v>85</v>
      </c>
      <c r="O87" s="27" t="s">
        <v>85</v>
      </c>
      <c r="P87" s="27" t="s">
        <v>85</v>
      </c>
      <c r="Q87" s="27" t="s">
        <v>84</v>
      </c>
      <c r="R87" s="27" t="s">
        <v>84</v>
      </c>
      <c r="S87" s="27" t="s">
        <v>84</v>
      </c>
      <c r="T87" s="27" t="s">
        <v>847</v>
      </c>
      <c r="U87" s="27" t="s">
        <v>85</v>
      </c>
      <c r="V87" s="27" t="s">
        <v>84</v>
      </c>
      <c r="W87" s="27" t="s">
        <v>85</v>
      </c>
      <c r="X87" s="36" t="s">
        <v>102</v>
      </c>
      <c r="Y87" s="27" t="s">
        <v>848</v>
      </c>
      <c r="Z87" s="27" t="s">
        <v>322</v>
      </c>
      <c r="AA87" s="27" t="s">
        <v>440</v>
      </c>
      <c r="AB87" s="27" t="s">
        <v>128</v>
      </c>
      <c r="AC87" s="27" t="s">
        <v>91</v>
      </c>
      <c r="AD87" s="27" t="s">
        <v>723</v>
      </c>
      <c r="AE87" s="27" t="s">
        <v>251</v>
      </c>
      <c r="AF87" s="23" t="s">
        <v>849</v>
      </c>
      <c r="AG87" s="67">
        <v>60</v>
      </c>
      <c r="AH87" s="23" t="s">
        <v>850</v>
      </c>
      <c r="AI87" s="23" t="s">
        <v>851</v>
      </c>
      <c r="AK87" s="49" t="s">
        <v>852</v>
      </c>
      <c r="AL87" s="83" t="s">
        <v>79</v>
      </c>
    </row>
    <row r="88" spans="1:38" ht="150" customHeight="1">
      <c r="A88" s="46" t="s">
        <v>853</v>
      </c>
      <c r="B88" s="23" t="s">
        <v>854</v>
      </c>
      <c r="C88" s="27">
        <v>2019</v>
      </c>
      <c r="D88" s="27" t="s">
        <v>45</v>
      </c>
      <c r="E88" s="23" t="s">
        <v>164</v>
      </c>
      <c r="F88" s="28" t="s">
        <v>165</v>
      </c>
      <c r="G88" s="27" t="s">
        <v>85</v>
      </c>
      <c r="H88" s="27" t="s">
        <v>85</v>
      </c>
      <c r="I88" s="27" t="s">
        <v>85</v>
      </c>
      <c r="J88" s="27" t="s">
        <v>84</v>
      </c>
      <c r="K88" s="27" t="s">
        <v>84</v>
      </c>
      <c r="L88" s="27" t="s">
        <v>84</v>
      </c>
      <c r="M88" s="28" t="s">
        <v>84</v>
      </c>
      <c r="N88" s="28" t="s">
        <v>85</v>
      </c>
      <c r="O88" s="27" t="s">
        <v>85</v>
      </c>
      <c r="P88" s="27" t="s">
        <v>85</v>
      </c>
      <c r="Q88" s="27" t="s">
        <v>84</v>
      </c>
      <c r="R88" s="27" t="s">
        <v>84</v>
      </c>
      <c r="S88" s="27" t="s">
        <v>84</v>
      </c>
      <c r="T88" s="27" t="s">
        <v>85</v>
      </c>
      <c r="U88" s="27" t="s">
        <v>84</v>
      </c>
      <c r="V88" s="27" t="s">
        <v>84</v>
      </c>
      <c r="W88" s="27" t="s">
        <v>85</v>
      </c>
      <c r="X88" s="36" t="s">
        <v>86</v>
      </c>
      <c r="Y88" s="27" t="s">
        <v>87</v>
      </c>
      <c r="Z88" s="27" t="s">
        <v>103</v>
      </c>
      <c r="AA88" s="27" t="s">
        <v>89</v>
      </c>
      <c r="AB88" s="27" t="s">
        <v>104</v>
      </c>
      <c r="AC88" s="27" t="s">
        <v>91</v>
      </c>
      <c r="AD88" s="27" t="s">
        <v>855</v>
      </c>
      <c r="AE88" s="27" t="s">
        <v>251</v>
      </c>
      <c r="AF88" s="23" t="s">
        <v>856</v>
      </c>
      <c r="AG88" s="67">
        <v>316</v>
      </c>
      <c r="AH88" s="23" t="s">
        <v>1524</v>
      </c>
      <c r="AI88" s="23" t="s">
        <v>857</v>
      </c>
      <c r="AJ88" s="23" t="s">
        <v>858</v>
      </c>
      <c r="AK88" s="74" t="s">
        <v>859</v>
      </c>
      <c r="AL88" s="23" t="s">
        <v>79</v>
      </c>
    </row>
    <row r="89" spans="1:38" ht="150" customHeight="1">
      <c r="A89" s="46" t="s">
        <v>860</v>
      </c>
      <c r="B89" s="23" t="s">
        <v>861</v>
      </c>
      <c r="C89" s="27">
        <v>2020</v>
      </c>
      <c r="D89" s="27" t="s">
        <v>45</v>
      </c>
      <c r="E89" s="23" t="s">
        <v>862</v>
      </c>
      <c r="F89" s="28" t="s">
        <v>165</v>
      </c>
      <c r="G89" s="27" t="s">
        <v>84</v>
      </c>
      <c r="H89" s="27" t="s">
        <v>84</v>
      </c>
      <c r="I89" s="27" t="s">
        <v>85</v>
      </c>
      <c r="J89" s="27" t="s">
        <v>84</v>
      </c>
      <c r="K89" s="27" t="s">
        <v>85</v>
      </c>
      <c r="L89" s="27" t="s">
        <v>85</v>
      </c>
      <c r="M89" s="28" t="s">
        <v>84</v>
      </c>
      <c r="N89" s="28" t="s">
        <v>85</v>
      </c>
      <c r="O89" s="27" t="s">
        <v>85</v>
      </c>
      <c r="P89" s="27" t="s">
        <v>85</v>
      </c>
      <c r="Q89" s="27" t="s">
        <v>84</v>
      </c>
      <c r="R89" s="27" t="s">
        <v>84</v>
      </c>
      <c r="S89" s="27" t="s">
        <v>85</v>
      </c>
      <c r="T89" s="27" t="s">
        <v>85</v>
      </c>
      <c r="U89" s="27" t="s">
        <v>85</v>
      </c>
      <c r="V89" s="27" t="s">
        <v>85</v>
      </c>
      <c r="W89" s="27" t="s">
        <v>85</v>
      </c>
      <c r="X89" s="36" t="s">
        <v>152</v>
      </c>
      <c r="Y89" s="27" t="s">
        <v>153</v>
      </c>
      <c r="Z89" s="27" t="s">
        <v>140</v>
      </c>
      <c r="AA89" s="27" t="s">
        <v>154</v>
      </c>
      <c r="AB89" s="27" t="s">
        <v>128</v>
      </c>
      <c r="AC89" s="27" t="s">
        <v>91</v>
      </c>
      <c r="AD89" s="27" t="s">
        <v>177</v>
      </c>
      <c r="AE89" s="27" t="s">
        <v>251</v>
      </c>
      <c r="AF89" s="23" t="s">
        <v>863</v>
      </c>
      <c r="AG89" s="67">
        <v>500</v>
      </c>
      <c r="AH89" s="23" t="s">
        <v>864</v>
      </c>
      <c r="AI89" s="23" t="s">
        <v>865</v>
      </c>
      <c r="AJ89" s="23" t="s">
        <v>866</v>
      </c>
      <c r="AK89" s="49" t="s">
        <v>867</v>
      </c>
      <c r="AL89" s="83" t="s">
        <v>79</v>
      </c>
    </row>
    <row r="90" spans="1:38" ht="150" customHeight="1">
      <c r="A90" s="46" t="s">
        <v>868</v>
      </c>
      <c r="B90" s="23" t="s">
        <v>869</v>
      </c>
      <c r="C90" s="27">
        <v>2021</v>
      </c>
      <c r="D90" s="27" t="s">
        <v>45</v>
      </c>
      <c r="E90" s="23" t="s">
        <v>870</v>
      </c>
      <c r="F90" s="42" t="s">
        <v>165</v>
      </c>
      <c r="G90" s="27" t="s">
        <v>84</v>
      </c>
      <c r="H90" s="27" t="s">
        <v>85</v>
      </c>
      <c r="I90" s="27" t="s">
        <v>84</v>
      </c>
      <c r="J90" s="27" t="s">
        <v>84</v>
      </c>
      <c r="K90" s="27" t="s">
        <v>84</v>
      </c>
      <c r="L90" s="27" t="s">
        <v>84</v>
      </c>
      <c r="M90" s="28" t="s">
        <v>84</v>
      </c>
      <c r="N90" s="28" t="s">
        <v>84</v>
      </c>
      <c r="O90" s="27" t="s">
        <v>84</v>
      </c>
      <c r="P90" s="27" t="s">
        <v>84</v>
      </c>
      <c r="Q90" s="27" t="s">
        <v>84</v>
      </c>
      <c r="R90" s="27" t="s">
        <v>84</v>
      </c>
      <c r="S90" s="27" t="s">
        <v>84</v>
      </c>
      <c r="T90" s="27" t="s">
        <v>85</v>
      </c>
      <c r="U90" s="27" t="s">
        <v>84</v>
      </c>
      <c r="V90" s="27" t="s">
        <v>84</v>
      </c>
      <c r="W90" s="27" t="s">
        <v>84</v>
      </c>
      <c r="X90" s="36" t="s">
        <v>138</v>
      </c>
      <c r="Y90" s="27" t="s">
        <v>871</v>
      </c>
      <c r="Z90" s="27" t="s">
        <v>140</v>
      </c>
      <c r="AA90" s="27" t="s">
        <v>457</v>
      </c>
      <c r="AB90" s="27" t="s">
        <v>128</v>
      </c>
      <c r="AC90" s="27" t="s">
        <v>196</v>
      </c>
      <c r="AD90" s="27" t="s">
        <v>177</v>
      </c>
      <c r="AE90" s="27" t="s">
        <v>251</v>
      </c>
      <c r="AF90" s="23" t="s">
        <v>872</v>
      </c>
      <c r="AG90" s="67">
        <v>185</v>
      </c>
      <c r="AH90" s="23" t="s">
        <v>873</v>
      </c>
      <c r="AI90" s="23" t="s">
        <v>874</v>
      </c>
      <c r="AJ90" s="23" t="s">
        <v>875</v>
      </c>
      <c r="AK90" s="49" t="s">
        <v>876</v>
      </c>
      <c r="AL90" s="25"/>
    </row>
    <row r="91" spans="1:38" ht="150" customHeight="1">
      <c r="A91" s="46" t="s">
        <v>877</v>
      </c>
      <c r="B91" s="23" t="s">
        <v>878</v>
      </c>
      <c r="C91" s="27">
        <v>2016</v>
      </c>
      <c r="D91" s="27" t="s">
        <v>879</v>
      </c>
      <c r="E91" s="23" t="s">
        <v>880</v>
      </c>
      <c r="F91" s="28" t="s">
        <v>165</v>
      </c>
      <c r="G91" s="27" t="s">
        <v>84</v>
      </c>
      <c r="H91" s="27" t="s">
        <v>85</v>
      </c>
      <c r="I91" s="27" t="s">
        <v>85</v>
      </c>
      <c r="J91" s="27" t="s">
        <v>84</v>
      </c>
      <c r="K91" s="27" t="s">
        <v>84</v>
      </c>
      <c r="L91" s="27" t="s">
        <v>85</v>
      </c>
      <c r="M91" s="28" t="s">
        <v>84</v>
      </c>
      <c r="N91" s="28" t="s">
        <v>85</v>
      </c>
      <c r="O91" s="27" t="s">
        <v>84</v>
      </c>
      <c r="P91" s="27" t="s">
        <v>84</v>
      </c>
      <c r="Q91" s="27" t="s">
        <v>85</v>
      </c>
      <c r="R91" s="27" t="s">
        <v>84</v>
      </c>
      <c r="S91" s="27" t="s">
        <v>84</v>
      </c>
      <c r="T91" s="27" t="s">
        <v>85</v>
      </c>
      <c r="U91" s="27" t="s">
        <v>84</v>
      </c>
      <c r="V91" s="27" t="s">
        <v>84</v>
      </c>
      <c r="W91" s="27" t="s">
        <v>84</v>
      </c>
      <c r="X91" s="36" t="s">
        <v>152</v>
      </c>
      <c r="Y91" s="27" t="s">
        <v>87</v>
      </c>
      <c r="Z91" s="27" t="s">
        <v>89</v>
      </c>
      <c r="AA91" s="27" t="s">
        <v>89</v>
      </c>
      <c r="AB91" s="27" t="s">
        <v>128</v>
      </c>
      <c r="AC91" s="27" t="s">
        <v>91</v>
      </c>
      <c r="AD91" s="27" t="s">
        <v>881</v>
      </c>
      <c r="AE91" s="27" t="s">
        <v>168</v>
      </c>
      <c r="AF91" s="23" t="s">
        <v>882</v>
      </c>
      <c r="AG91" s="67" t="s">
        <v>528</v>
      </c>
      <c r="AH91" s="23" t="s">
        <v>883</v>
      </c>
      <c r="AI91" s="23" t="s">
        <v>884</v>
      </c>
      <c r="AJ91" s="23" t="s">
        <v>885</v>
      </c>
      <c r="AK91" s="24" t="s">
        <v>886</v>
      </c>
      <c r="AL91" s="83" t="s">
        <v>79</v>
      </c>
    </row>
    <row r="92" spans="1:38" ht="150" customHeight="1">
      <c r="A92" s="46" t="s">
        <v>887</v>
      </c>
      <c r="B92" s="23" t="s">
        <v>888</v>
      </c>
      <c r="C92" s="27">
        <v>2025</v>
      </c>
      <c r="D92" s="27" t="s">
        <v>45</v>
      </c>
      <c r="E92" s="23" t="s">
        <v>889</v>
      </c>
      <c r="F92" s="28" t="s">
        <v>165</v>
      </c>
      <c r="G92" s="27" t="s">
        <v>85</v>
      </c>
      <c r="H92" s="27" t="s">
        <v>85</v>
      </c>
      <c r="I92" s="27" t="s">
        <v>85</v>
      </c>
      <c r="J92" s="27" t="s">
        <v>84</v>
      </c>
      <c r="K92" s="27" t="s">
        <v>84</v>
      </c>
      <c r="L92" s="27" t="s">
        <v>84</v>
      </c>
      <c r="M92" s="28" t="s">
        <v>84</v>
      </c>
      <c r="N92" s="28" t="s">
        <v>85</v>
      </c>
      <c r="O92" s="27" t="s">
        <v>85</v>
      </c>
      <c r="P92" s="27" t="s">
        <v>85</v>
      </c>
      <c r="Q92" s="27" t="s">
        <v>85</v>
      </c>
      <c r="R92" s="27" t="s">
        <v>85</v>
      </c>
      <c r="S92" s="27" t="s">
        <v>85</v>
      </c>
      <c r="T92" s="27" t="s">
        <v>85</v>
      </c>
      <c r="U92" s="27" t="s">
        <v>85</v>
      </c>
      <c r="V92" s="27" t="s">
        <v>85</v>
      </c>
      <c r="W92" s="27" t="s">
        <v>85</v>
      </c>
      <c r="X92" s="36" t="s">
        <v>102</v>
      </c>
      <c r="Y92" s="27" t="s">
        <v>87</v>
      </c>
      <c r="Z92" s="27" t="s">
        <v>231</v>
      </c>
      <c r="AA92" s="27" t="s">
        <v>89</v>
      </c>
      <c r="AB92" s="27" t="s">
        <v>117</v>
      </c>
      <c r="AC92" s="27" t="s">
        <v>91</v>
      </c>
      <c r="AD92" s="27" t="s">
        <v>177</v>
      </c>
      <c r="AE92" s="27" t="s">
        <v>251</v>
      </c>
      <c r="AF92" s="23" t="s">
        <v>890</v>
      </c>
      <c r="AG92" s="67">
        <v>926</v>
      </c>
      <c r="AH92" s="23" t="s">
        <v>891</v>
      </c>
      <c r="AI92" s="23" t="s">
        <v>892</v>
      </c>
      <c r="AJ92" s="23" t="s">
        <v>893</v>
      </c>
      <c r="AK92" s="49" t="s">
        <v>894</v>
      </c>
      <c r="AL92" s="23" t="s">
        <v>719</v>
      </c>
    </row>
    <row r="93" spans="1:38" ht="150" customHeight="1">
      <c r="A93" s="46" t="s">
        <v>895</v>
      </c>
      <c r="B93" s="23" t="s">
        <v>896</v>
      </c>
      <c r="C93" s="27">
        <v>2018</v>
      </c>
      <c r="D93" s="27" t="s">
        <v>45</v>
      </c>
      <c r="F93" s="28" t="s">
        <v>165</v>
      </c>
      <c r="G93" s="27" t="s">
        <v>85</v>
      </c>
      <c r="H93" s="27" t="s">
        <v>85</v>
      </c>
      <c r="I93" s="27" t="s">
        <v>85</v>
      </c>
      <c r="J93" s="27" t="s">
        <v>84</v>
      </c>
      <c r="K93" s="27" t="s">
        <v>84</v>
      </c>
      <c r="L93" s="27" t="s">
        <v>84</v>
      </c>
      <c r="M93" s="28" t="s">
        <v>84</v>
      </c>
      <c r="N93" s="28" t="s">
        <v>85</v>
      </c>
      <c r="O93" s="27" t="s">
        <v>84</v>
      </c>
      <c r="P93" s="27" t="s">
        <v>84</v>
      </c>
      <c r="Q93" s="27" t="s">
        <v>84</v>
      </c>
      <c r="R93" s="27" t="s">
        <v>84</v>
      </c>
      <c r="S93" s="27" t="s">
        <v>84</v>
      </c>
      <c r="T93" s="27" t="s">
        <v>85</v>
      </c>
      <c r="U93" s="27" t="s">
        <v>84</v>
      </c>
      <c r="V93" s="27" t="s">
        <v>84</v>
      </c>
      <c r="W93" s="27" t="s">
        <v>85</v>
      </c>
      <c r="X93" s="36" t="s">
        <v>152</v>
      </c>
      <c r="Y93" s="27" t="s">
        <v>87</v>
      </c>
      <c r="Z93" s="27" t="s">
        <v>483</v>
      </c>
      <c r="AA93" s="27" t="s">
        <v>89</v>
      </c>
      <c r="AB93" s="27" t="s">
        <v>117</v>
      </c>
      <c r="AC93" s="27" t="s">
        <v>91</v>
      </c>
      <c r="AD93" s="27" t="s">
        <v>808</v>
      </c>
      <c r="AE93" s="27" t="s">
        <v>251</v>
      </c>
      <c r="AF93" s="23" t="s">
        <v>897</v>
      </c>
      <c r="AG93" s="67" t="s">
        <v>89</v>
      </c>
      <c r="AH93" s="23" t="s">
        <v>898</v>
      </c>
      <c r="AI93" s="23" t="s">
        <v>899</v>
      </c>
      <c r="AJ93" s="23" t="s">
        <v>900</v>
      </c>
      <c r="AK93" s="54" t="s">
        <v>901</v>
      </c>
      <c r="AL93" s="83" t="s">
        <v>79</v>
      </c>
    </row>
    <row r="94" spans="1:38" ht="150" customHeight="1">
      <c r="A94" s="46" t="s">
        <v>902</v>
      </c>
      <c r="B94" s="23" t="s">
        <v>903</v>
      </c>
      <c r="C94" s="27">
        <v>2025</v>
      </c>
      <c r="D94" s="27" t="s">
        <v>45</v>
      </c>
      <c r="E94" s="23" t="s">
        <v>904</v>
      </c>
      <c r="F94" s="28" t="s">
        <v>165</v>
      </c>
      <c r="G94" s="27" t="s">
        <v>84</v>
      </c>
      <c r="H94" s="27" t="s">
        <v>85</v>
      </c>
      <c r="I94" s="27" t="s">
        <v>85</v>
      </c>
      <c r="J94" s="27" t="s">
        <v>84</v>
      </c>
      <c r="K94" s="27" t="s">
        <v>84</v>
      </c>
      <c r="L94" s="27" t="s">
        <v>84</v>
      </c>
      <c r="M94" s="28" t="s">
        <v>84</v>
      </c>
      <c r="N94" s="28" t="s">
        <v>85</v>
      </c>
      <c r="O94" s="27" t="s">
        <v>84</v>
      </c>
      <c r="P94" s="27" t="s">
        <v>84</v>
      </c>
      <c r="Q94" s="27" t="s">
        <v>84</v>
      </c>
      <c r="R94" s="27" t="s">
        <v>84</v>
      </c>
      <c r="S94" s="27" t="s">
        <v>85</v>
      </c>
      <c r="T94" s="27" t="s">
        <v>84</v>
      </c>
      <c r="U94" s="27" t="s">
        <v>84</v>
      </c>
      <c r="V94" s="27" t="s">
        <v>84</v>
      </c>
      <c r="W94" s="27" t="s">
        <v>84</v>
      </c>
      <c r="X94" s="36" t="s">
        <v>138</v>
      </c>
      <c r="Y94" s="27" t="s">
        <v>871</v>
      </c>
      <c r="Z94" s="27" t="s">
        <v>140</v>
      </c>
      <c r="AA94" s="27" t="s">
        <v>457</v>
      </c>
      <c r="AB94" s="27" t="s">
        <v>128</v>
      </c>
      <c r="AC94" s="27" t="s">
        <v>91</v>
      </c>
      <c r="AD94" s="27" t="s">
        <v>177</v>
      </c>
      <c r="AE94" s="27" t="s">
        <v>251</v>
      </c>
      <c r="AF94" s="23" t="s">
        <v>872</v>
      </c>
      <c r="AG94" s="67">
        <v>192</v>
      </c>
      <c r="AH94" s="23" t="s">
        <v>905</v>
      </c>
      <c r="AI94" s="23" t="s">
        <v>906</v>
      </c>
      <c r="AJ94" s="23" t="s">
        <v>907</v>
      </c>
      <c r="AK94" s="49" t="s">
        <v>908</v>
      </c>
      <c r="AL94" s="64" t="s">
        <v>79</v>
      </c>
    </row>
    <row r="95" spans="1:38" ht="150" customHeight="1">
      <c r="A95" s="46" t="s">
        <v>909</v>
      </c>
      <c r="B95" s="23" t="s">
        <v>910</v>
      </c>
      <c r="C95" s="27">
        <v>2019</v>
      </c>
      <c r="D95" s="27" t="s">
        <v>45</v>
      </c>
      <c r="E95" s="23" t="s">
        <v>911</v>
      </c>
      <c r="F95" s="28" t="s">
        <v>165</v>
      </c>
      <c r="G95" s="27" t="s">
        <v>84</v>
      </c>
      <c r="H95" s="27" t="s">
        <v>85</v>
      </c>
      <c r="I95" s="27" t="s">
        <v>85</v>
      </c>
      <c r="J95" s="27" t="s">
        <v>84</v>
      </c>
      <c r="K95" s="27" t="s">
        <v>84</v>
      </c>
      <c r="L95" s="27" t="s">
        <v>84</v>
      </c>
      <c r="M95" s="28" t="s">
        <v>84</v>
      </c>
      <c r="N95" s="28" t="s">
        <v>85</v>
      </c>
      <c r="O95" s="27" t="s">
        <v>84</v>
      </c>
      <c r="P95" s="27" t="s">
        <v>84</v>
      </c>
      <c r="Q95" s="27" t="s">
        <v>84</v>
      </c>
      <c r="R95" s="27" t="s">
        <v>84</v>
      </c>
      <c r="S95" s="27" t="s">
        <v>84</v>
      </c>
      <c r="T95" s="27" t="s">
        <v>85</v>
      </c>
      <c r="U95" s="27" t="s">
        <v>85</v>
      </c>
      <c r="V95" s="27" t="s">
        <v>84</v>
      </c>
      <c r="W95" s="27" t="s">
        <v>85</v>
      </c>
      <c r="X95" s="36" t="s">
        <v>152</v>
      </c>
      <c r="Y95" s="27" t="s">
        <v>912</v>
      </c>
      <c r="Z95" s="27" t="s">
        <v>140</v>
      </c>
      <c r="AA95" s="27" t="s">
        <v>116</v>
      </c>
      <c r="AB95" s="27" t="s">
        <v>324</v>
      </c>
      <c r="AC95" s="27" t="s">
        <v>91</v>
      </c>
      <c r="AD95" s="27" t="s">
        <v>913</v>
      </c>
      <c r="AE95" s="27" t="s">
        <v>251</v>
      </c>
      <c r="AF95" s="23" t="s">
        <v>914</v>
      </c>
      <c r="AG95" s="67">
        <v>13.5</v>
      </c>
      <c r="AH95" s="23" t="s">
        <v>915</v>
      </c>
      <c r="AI95" s="23" t="s">
        <v>916</v>
      </c>
      <c r="AJ95" s="23" t="s">
        <v>917</v>
      </c>
      <c r="AK95" s="51" t="s">
        <v>918</v>
      </c>
      <c r="AL95" s="83" t="s">
        <v>79</v>
      </c>
    </row>
    <row r="96" spans="1:38" ht="150" customHeight="1">
      <c r="A96" s="46" t="s">
        <v>919</v>
      </c>
      <c r="B96" s="23" t="s">
        <v>920</v>
      </c>
      <c r="C96" s="27">
        <v>2019</v>
      </c>
      <c r="D96" s="27" t="s">
        <v>35</v>
      </c>
      <c r="E96" s="23" t="s">
        <v>921</v>
      </c>
      <c r="F96" s="28" t="s">
        <v>83</v>
      </c>
      <c r="G96" s="27" t="s">
        <v>84</v>
      </c>
      <c r="H96" s="27" t="s">
        <v>84</v>
      </c>
      <c r="I96" s="27" t="s">
        <v>84</v>
      </c>
      <c r="J96" s="27" t="s">
        <v>84</v>
      </c>
      <c r="K96" s="27" t="s">
        <v>85</v>
      </c>
      <c r="L96" s="27" t="s">
        <v>85</v>
      </c>
      <c r="M96" s="28" t="s">
        <v>84</v>
      </c>
      <c r="N96" s="28" t="s">
        <v>85</v>
      </c>
      <c r="O96" s="27" t="s">
        <v>85</v>
      </c>
      <c r="P96" s="27" t="s">
        <v>84</v>
      </c>
      <c r="Q96" s="27" t="s">
        <v>85</v>
      </c>
      <c r="R96" s="27" t="s">
        <v>84</v>
      </c>
      <c r="S96" s="27" t="s">
        <v>84</v>
      </c>
      <c r="T96" s="27" t="s">
        <v>85</v>
      </c>
      <c r="U96" s="27" t="s">
        <v>84</v>
      </c>
      <c r="V96" s="27" t="s">
        <v>84</v>
      </c>
      <c r="W96" s="27" t="s">
        <v>85</v>
      </c>
      <c r="X96" s="36" t="s">
        <v>86</v>
      </c>
      <c r="Y96" s="27" t="s">
        <v>87</v>
      </c>
      <c r="Z96" s="27" t="s">
        <v>103</v>
      </c>
      <c r="AA96" s="27" t="s">
        <v>89</v>
      </c>
      <c r="AB96" s="27" t="s">
        <v>117</v>
      </c>
      <c r="AC96" s="27" t="s">
        <v>91</v>
      </c>
      <c r="AD96" s="27" t="s">
        <v>922</v>
      </c>
      <c r="AE96" s="27" t="s">
        <v>93</v>
      </c>
      <c r="AF96" s="23" t="s">
        <v>923</v>
      </c>
      <c r="AG96" s="67">
        <v>175</v>
      </c>
      <c r="AH96" s="23" t="s">
        <v>924</v>
      </c>
      <c r="AI96" s="23" t="s">
        <v>925</v>
      </c>
      <c r="AJ96" s="23" t="s">
        <v>926</v>
      </c>
      <c r="AK96" s="51" t="s">
        <v>927</v>
      </c>
      <c r="AL96" s="23" t="s">
        <v>79</v>
      </c>
    </row>
    <row r="97" spans="1:38" ht="150" customHeight="1">
      <c r="A97" s="46" t="s">
        <v>928</v>
      </c>
      <c r="B97" s="23" t="s">
        <v>929</v>
      </c>
      <c r="C97" s="27">
        <v>2015</v>
      </c>
      <c r="D97" s="27" t="s">
        <v>35</v>
      </c>
      <c r="E97" s="23" t="s">
        <v>930</v>
      </c>
      <c r="F97" s="28" t="s">
        <v>83</v>
      </c>
      <c r="G97" s="27" t="s">
        <v>84</v>
      </c>
      <c r="H97" s="27" t="s">
        <v>84</v>
      </c>
      <c r="I97" s="27" t="s">
        <v>84</v>
      </c>
      <c r="J97" s="27" t="s">
        <v>84</v>
      </c>
      <c r="K97" s="27" t="s">
        <v>84</v>
      </c>
      <c r="L97" s="27" t="s">
        <v>85</v>
      </c>
      <c r="M97" s="28" t="s">
        <v>84</v>
      </c>
      <c r="N97" s="28" t="s">
        <v>84</v>
      </c>
      <c r="O97" s="27" t="s">
        <v>85</v>
      </c>
      <c r="P97" s="27" t="s">
        <v>84</v>
      </c>
      <c r="Q97" s="27" t="s">
        <v>85</v>
      </c>
      <c r="R97" s="27" t="s">
        <v>85</v>
      </c>
      <c r="S97" s="27" t="s">
        <v>85</v>
      </c>
      <c r="T97" s="27" t="s">
        <v>84</v>
      </c>
      <c r="U97" s="27" t="s">
        <v>85</v>
      </c>
      <c r="V97" s="27" t="s">
        <v>84</v>
      </c>
      <c r="W97" s="27" t="s">
        <v>85</v>
      </c>
      <c r="X97" s="36" t="s">
        <v>102</v>
      </c>
      <c r="Y97" s="27" t="s">
        <v>87</v>
      </c>
      <c r="Z97" s="27" t="s">
        <v>231</v>
      </c>
      <c r="AA97" s="27" t="s">
        <v>89</v>
      </c>
      <c r="AB97" s="27" t="s">
        <v>104</v>
      </c>
      <c r="AC97" s="27" t="s">
        <v>91</v>
      </c>
      <c r="AD97" s="27" t="s">
        <v>928</v>
      </c>
      <c r="AE97" s="27" t="s">
        <v>931</v>
      </c>
      <c r="AF97" s="23" t="s">
        <v>932</v>
      </c>
      <c r="AG97" s="27" t="s">
        <v>116</v>
      </c>
      <c r="AH97" s="23" t="s">
        <v>933</v>
      </c>
      <c r="AI97" s="23" t="s">
        <v>934</v>
      </c>
      <c r="AJ97" s="23" t="s">
        <v>935</v>
      </c>
      <c r="AK97" s="24" t="s">
        <v>936</v>
      </c>
      <c r="AL97" s="83" t="s">
        <v>112</v>
      </c>
    </row>
    <row r="98" spans="1:38" ht="150" customHeight="1">
      <c r="A98" s="46" t="s">
        <v>938</v>
      </c>
      <c r="B98" s="23" t="s">
        <v>939</v>
      </c>
      <c r="C98" s="27">
        <v>2019</v>
      </c>
      <c r="D98" s="27" t="s">
        <v>35</v>
      </c>
      <c r="E98" s="23" t="s">
        <v>940</v>
      </c>
      <c r="F98" s="28" t="s">
        <v>83</v>
      </c>
      <c r="G98" s="27" t="s">
        <v>85</v>
      </c>
      <c r="H98" s="27" t="s">
        <v>84</v>
      </c>
      <c r="I98" s="27" t="s">
        <v>85</v>
      </c>
      <c r="J98" s="27" t="s">
        <v>84</v>
      </c>
      <c r="K98" s="27" t="s">
        <v>84</v>
      </c>
      <c r="L98" s="27" t="s">
        <v>84</v>
      </c>
      <c r="M98" s="28" t="s">
        <v>84</v>
      </c>
      <c r="N98" s="28" t="s">
        <v>85</v>
      </c>
      <c r="O98" s="27" t="s">
        <v>84</v>
      </c>
      <c r="P98" s="27" t="s">
        <v>84</v>
      </c>
      <c r="Q98" s="27" t="s">
        <v>84</v>
      </c>
      <c r="R98" s="27" t="s">
        <v>85</v>
      </c>
      <c r="S98" s="27" t="s">
        <v>84</v>
      </c>
      <c r="T98" s="27" t="s">
        <v>84</v>
      </c>
      <c r="U98" s="27" t="s">
        <v>85</v>
      </c>
      <c r="V98" s="27" t="s">
        <v>84</v>
      </c>
      <c r="W98" s="27" t="s">
        <v>84</v>
      </c>
      <c r="X98" s="36" t="s">
        <v>186</v>
      </c>
      <c r="Y98" s="27" t="s">
        <v>87</v>
      </c>
      <c r="Z98" s="27" t="s">
        <v>103</v>
      </c>
      <c r="AA98" s="27" t="s">
        <v>89</v>
      </c>
      <c r="AB98" s="27" t="s">
        <v>104</v>
      </c>
      <c r="AC98" s="27" t="s">
        <v>91</v>
      </c>
      <c r="AD98" s="27" t="s">
        <v>941</v>
      </c>
      <c r="AE98" s="27" t="s">
        <v>93</v>
      </c>
      <c r="AF98" s="23" t="s">
        <v>942</v>
      </c>
      <c r="AG98" s="67">
        <v>186</v>
      </c>
      <c r="AH98" s="23" t="s">
        <v>943</v>
      </c>
      <c r="AI98" s="23" t="s">
        <v>944</v>
      </c>
      <c r="AJ98" s="23" t="s">
        <v>945</v>
      </c>
      <c r="AK98" s="49" t="s">
        <v>946</v>
      </c>
      <c r="AL98" s="23" t="s">
        <v>937</v>
      </c>
    </row>
    <row r="99" spans="1:38" ht="150" customHeight="1">
      <c r="A99" s="46" t="s">
        <v>947</v>
      </c>
      <c r="B99" s="23" t="s">
        <v>948</v>
      </c>
      <c r="C99" s="27">
        <v>2021</v>
      </c>
      <c r="D99" s="27" t="s">
        <v>35</v>
      </c>
      <c r="E99" s="23" t="s">
        <v>949</v>
      </c>
      <c r="F99" s="28" t="s">
        <v>165</v>
      </c>
      <c r="G99" s="27" t="s">
        <v>84</v>
      </c>
      <c r="H99" s="27" t="s">
        <v>85</v>
      </c>
      <c r="I99" s="27" t="s">
        <v>85</v>
      </c>
      <c r="J99" s="27" t="s">
        <v>85</v>
      </c>
      <c r="K99" s="27" t="s">
        <v>85</v>
      </c>
      <c r="L99" s="27" t="s">
        <v>84</v>
      </c>
      <c r="M99" s="28" t="s">
        <v>85</v>
      </c>
      <c r="N99" s="28" t="s">
        <v>85</v>
      </c>
      <c r="O99" s="27" t="s">
        <v>84</v>
      </c>
      <c r="P99" s="27" t="s">
        <v>84</v>
      </c>
      <c r="Q99" s="27" t="s">
        <v>85</v>
      </c>
      <c r="R99" s="27" t="s">
        <v>84</v>
      </c>
      <c r="S99" s="27" t="s">
        <v>84</v>
      </c>
      <c r="T99" s="27" t="s">
        <v>85</v>
      </c>
      <c r="U99" s="27" t="s">
        <v>84</v>
      </c>
      <c r="V99" s="27" t="s">
        <v>84</v>
      </c>
      <c r="W99" s="27" t="s">
        <v>84</v>
      </c>
      <c r="X99" s="36" t="s">
        <v>405</v>
      </c>
      <c r="Y99" s="27" t="s">
        <v>87</v>
      </c>
      <c r="Z99" s="65" t="s">
        <v>407</v>
      </c>
      <c r="AA99" s="27" t="s">
        <v>89</v>
      </c>
      <c r="AB99" s="27" t="s">
        <v>90</v>
      </c>
      <c r="AC99" s="27" t="s">
        <v>196</v>
      </c>
      <c r="AD99" s="27" t="s">
        <v>950</v>
      </c>
      <c r="AE99" s="27" t="s">
        <v>93</v>
      </c>
      <c r="AF99" s="23" t="s">
        <v>951</v>
      </c>
      <c r="AG99" s="67">
        <f>10000/0.85</f>
        <v>11764.705882352942</v>
      </c>
      <c r="AH99" s="23" t="s">
        <v>952</v>
      </c>
      <c r="AJ99" s="23" t="s">
        <v>953</v>
      </c>
      <c r="AK99" s="49" t="s">
        <v>954</v>
      </c>
      <c r="AL99" s="83" t="s">
        <v>79</v>
      </c>
    </row>
    <row r="100" spans="1:38" ht="150" customHeight="1">
      <c r="A100" s="59" t="s">
        <v>955</v>
      </c>
      <c r="B100" s="23" t="s">
        <v>956</v>
      </c>
      <c r="C100" s="27">
        <v>2019</v>
      </c>
      <c r="D100" s="27" t="s">
        <v>474</v>
      </c>
      <c r="E100" s="23" t="s">
        <v>957</v>
      </c>
      <c r="F100" s="28" t="s">
        <v>83</v>
      </c>
      <c r="G100" s="27" t="s">
        <v>84</v>
      </c>
      <c r="H100" s="27" t="s">
        <v>84</v>
      </c>
      <c r="I100" s="27" t="s">
        <v>84</v>
      </c>
      <c r="J100" s="27" t="s">
        <v>84</v>
      </c>
      <c r="K100" s="27" t="s">
        <v>84</v>
      </c>
      <c r="L100" s="27" t="s">
        <v>85</v>
      </c>
      <c r="M100" s="28" t="s">
        <v>84</v>
      </c>
      <c r="N100" s="28" t="s">
        <v>84</v>
      </c>
      <c r="O100" s="27" t="s">
        <v>85</v>
      </c>
      <c r="P100" s="27" t="s">
        <v>84</v>
      </c>
      <c r="Q100" s="27" t="s">
        <v>84</v>
      </c>
      <c r="R100" s="27" t="s">
        <v>85</v>
      </c>
      <c r="S100" s="27" t="s">
        <v>84</v>
      </c>
      <c r="T100" s="27" t="s">
        <v>85</v>
      </c>
      <c r="U100" s="27" t="s">
        <v>85</v>
      </c>
      <c r="V100" s="27" t="s">
        <v>85</v>
      </c>
      <c r="W100" s="27" t="s">
        <v>85</v>
      </c>
      <c r="X100" s="36" t="s">
        <v>186</v>
      </c>
      <c r="Y100" s="27" t="s">
        <v>87</v>
      </c>
      <c r="Z100" s="27" t="s">
        <v>89</v>
      </c>
      <c r="AA100" s="27" t="s">
        <v>116</v>
      </c>
      <c r="AB100" s="27" t="s">
        <v>90</v>
      </c>
      <c r="AC100" s="27" t="s">
        <v>91</v>
      </c>
      <c r="AD100" s="27" t="s">
        <v>958</v>
      </c>
      <c r="AE100" s="27" t="s">
        <v>251</v>
      </c>
      <c r="AF100" s="23" t="s">
        <v>959</v>
      </c>
      <c r="AG100" s="67" t="s">
        <v>528</v>
      </c>
      <c r="AH100" s="26" t="s">
        <v>960</v>
      </c>
      <c r="AI100" s="23" t="s">
        <v>961</v>
      </c>
      <c r="AJ100" s="23" t="s">
        <v>962</v>
      </c>
      <c r="AK100" s="48" t="s">
        <v>963</v>
      </c>
      <c r="AL100" s="25" t="s">
        <v>193</v>
      </c>
    </row>
    <row r="101" spans="1:38" ht="150" customHeight="1">
      <c r="A101" s="46" t="s">
        <v>964</v>
      </c>
      <c r="B101" s="23" t="s">
        <v>965</v>
      </c>
      <c r="C101" s="27">
        <v>2019</v>
      </c>
      <c r="D101" s="27" t="s">
        <v>474</v>
      </c>
      <c r="E101" s="23" t="s">
        <v>966</v>
      </c>
      <c r="F101" s="28" t="s">
        <v>83</v>
      </c>
      <c r="G101" s="27" t="s">
        <v>85</v>
      </c>
      <c r="H101" s="27" t="s">
        <v>84</v>
      </c>
      <c r="I101" s="27" t="s">
        <v>84</v>
      </c>
      <c r="J101" s="27" t="s">
        <v>85</v>
      </c>
      <c r="K101" s="27" t="s">
        <v>84</v>
      </c>
      <c r="L101" s="27" t="s">
        <v>84</v>
      </c>
      <c r="M101" s="28" t="s">
        <v>84</v>
      </c>
      <c r="N101" s="28" t="s">
        <v>85</v>
      </c>
      <c r="O101" s="27" t="s">
        <v>85</v>
      </c>
      <c r="P101" s="27" t="s">
        <v>84</v>
      </c>
      <c r="Q101" s="27" t="s">
        <v>84</v>
      </c>
      <c r="R101" s="27" t="s">
        <v>84</v>
      </c>
      <c r="S101" s="27" t="s">
        <v>84</v>
      </c>
      <c r="T101" s="27" t="s">
        <v>84</v>
      </c>
      <c r="U101" s="27" t="s">
        <v>85</v>
      </c>
      <c r="V101" s="27" t="s">
        <v>84</v>
      </c>
      <c r="W101" s="27" t="s">
        <v>85</v>
      </c>
      <c r="X101" s="36" t="s">
        <v>152</v>
      </c>
      <c r="Y101" s="27" t="s">
        <v>149</v>
      </c>
      <c r="Z101" s="65" t="s">
        <v>407</v>
      </c>
      <c r="AA101" s="27" t="s">
        <v>695</v>
      </c>
      <c r="AB101" s="27" t="s">
        <v>104</v>
      </c>
      <c r="AC101" s="27" t="s">
        <v>409</v>
      </c>
      <c r="AD101" s="27" t="s">
        <v>421</v>
      </c>
      <c r="AE101" s="27" t="s">
        <v>251</v>
      </c>
      <c r="AF101" s="23" t="s">
        <v>967</v>
      </c>
      <c r="AG101" s="67">
        <f>3900/1.44</f>
        <v>2708.3333333333335</v>
      </c>
      <c r="AH101" s="23" t="s">
        <v>968</v>
      </c>
      <c r="AI101" s="23" t="s">
        <v>969</v>
      </c>
      <c r="AJ101" s="23" t="s">
        <v>970</v>
      </c>
      <c r="AK101" s="51" t="s">
        <v>971</v>
      </c>
      <c r="AL101" s="83" t="s">
        <v>79</v>
      </c>
    </row>
    <row r="102" spans="1:38" ht="150" customHeight="1">
      <c r="A102" s="46" t="s">
        <v>973</v>
      </c>
      <c r="B102" s="23" t="s">
        <v>974</v>
      </c>
      <c r="C102" s="27">
        <v>2021</v>
      </c>
      <c r="D102" s="27" t="s">
        <v>474</v>
      </c>
      <c r="F102" s="28" t="s">
        <v>83</v>
      </c>
      <c r="G102" s="27" t="s">
        <v>85</v>
      </c>
      <c r="H102" s="27" t="s">
        <v>84</v>
      </c>
      <c r="I102" s="27" t="s">
        <v>84</v>
      </c>
      <c r="J102" s="27" t="s">
        <v>85</v>
      </c>
      <c r="K102" s="27" t="s">
        <v>85</v>
      </c>
      <c r="L102" s="27" t="s">
        <v>84</v>
      </c>
      <c r="M102" s="28" t="s">
        <v>84</v>
      </c>
      <c r="N102" s="28" t="s">
        <v>85</v>
      </c>
      <c r="O102" s="27" t="s">
        <v>85</v>
      </c>
      <c r="P102" s="27" t="s">
        <v>84</v>
      </c>
      <c r="Q102" s="27" t="s">
        <v>85</v>
      </c>
      <c r="R102" s="27" t="s">
        <v>84</v>
      </c>
      <c r="S102" s="27" t="s">
        <v>84</v>
      </c>
      <c r="T102" s="27" t="s">
        <v>85</v>
      </c>
      <c r="U102" s="27" t="s">
        <v>84</v>
      </c>
      <c r="V102" s="27" t="s">
        <v>84</v>
      </c>
      <c r="W102" s="27" t="s">
        <v>85</v>
      </c>
      <c r="X102" s="36" t="s">
        <v>405</v>
      </c>
      <c r="Y102" s="27" t="s">
        <v>975</v>
      </c>
      <c r="Z102" s="27" t="s">
        <v>127</v>
      </c>
      <c r="AA102" s="27" t="s">
        <v>457</v>
      </c>
      <c r="AB102" s="27" t="s">
        <v>324</v>
      </c>
      <c r="AC102" s="27" t="s">
        <v>91</v>
      </c>
      <c r="AD102" s="27" t="s">
        <v>976</v>
      </c>
      <c r="AE102" s="27" t="s">
        <v>251</v>
      </c>
      <c r="AF102" s="23" t="s">
        <v>977</v>
      </c>
      <c r="AG102" s="67">
        <v>5</v>
      </c>
      <c r="AH102" s="23" t="s">
        <v>978</v>
      </c>
      <c r="AI102" s="23" t="s">
        <v>979</v>
      </c>
      <c r="AK102" s="48" t="s">
        <v>980</v>
      </c>
      <c r="AL102" s="23" t="s">
        <v>972</v>
      </c>
    </row>
    <row r="103" spans="1:38" ht="150" customHeight="1">
      <c r="A103" s="46" t="s">
        <v>981</v>
      </c>
      <c r="B103" s="23" t="s">
        <v>982</v>
      </c>
      <c r="C103" s="27">
        <v>2023</v>
      </c>
      <c r="D103" s="27" t="s">
        <v>474</v>
      </c>
      <c r="E103" s="23" t="s">
        <v>983</v>
      </c>
      <c r="F103" s="28" t="s">
        <v>165</v>
      </c>
      <c r="G103" s="27" t="s">
        <v>85</v>
      </c>
      <c r="H103" s="27" t="s">
        <v>84</v>
      </c>
      <c r="I103" s="27" t="s">
        <v>85</v>
      </c>
      <c r="J103" s="27" t="s">
        <v>84</v>
      </c>
      <c r="K103" s="27" t="s">
        <v>84</v>
      </c>
      <c r="L103" s="27" t="s">
        <v>84</v>
      </c>
      <c r="M103" s="28" t="s">
        <v>84</v>
      </c>
      <c r="N103" s="28" t="s">
        <v>85</v>
      </c>
      <c r="O103" s="27" t="s">
        <v>85</v>
      </c>
      <c r="P103" s="27" t="s">
        <v>84</v>
      </c>
      <c r="Q103" s="27" t="s">
        <v>84</v>
      </c>
      <c r="R103" s="27" t="s">
        <v>84</v>
      </c>
      <c r="S103" s="27" t="s">
        <v>84</v>
      </c>
      <c r="T103" s="27" t="s">
        <v>84</v>
      </c>
      <c r="U103" s="27" t="s">
        <v>84</v>
      </c>
      <c r="V103" s="27" t="s">
        <v>84</v>
      </c>
      <c r="W103" s="27" t="s">
        <v>84</v>
      </c>
      <c r="X103" s="36" t="s">
        <v>418</v>
      </c>
      <c r="Y103" s="27" t="s">
        <v>419</v>
      </c>
      <c r="Z103" s="65" t="s">
        <v>407</v>
      </c>
      <c r="AA103" s="27" t="s">
        <v>420</v>
      </c>
      <c r="AB103" s="27" t="s">
        <v>90</v>
      </c>
      <c r="AC103" s="27" t="s">
        <v>409</v>
      </c>
      <c r="AD103" s="27" t="s">
        <v>449</v>
      </c>
      <c r="AE103" s="27" t="s">
        <v>143</v>
      </c>
      <c r="AF103" s="23" t="s">
        <v>984</v>
      </c>
      <c r="AG103" s="67">
        <v>86.5</v>
      </c>
      <c r="AH103" s="23" t="s">
        <v>985</v>
      </c>
      <c r="AJ103" s="23" t="s">
        <v>986</v>
      </c>
      <c r="AK103" s="49" t="s">
        <v>987</v>
      </c>
      <c r="AL103" s="83" t="s">
        <v>79</v>
      </c>
    </row>
    <row r="104" spans="1:38" ht="150" customHeight="1">
      <c r="A104" s="46" t="s">
        <v>988</v>
      </c>
      <c r="B104" s="23" t="s">
        <v>989</v>
      </c>
      <c r="C104" s="27">
        <v>2022</v>
      </c>
      <c r="D104" s="27" t="s">
        <v>474</v>
      </c>
      <c r="E104" s="23" t="s">
        <v>957</v>
      </c>
      <c r="F104" s="28" t="s">
        <v>196</v>
      </c>
      <c r="G104" s="27" t="s">
        <v>84</v>
      </c>
      <c r="H104" s="27" t="s">
        <v>84</v>
      </c>
      <c r="I104" s="27" t="s">
        <v>84</v>
      </c>
      <c r="J104" s="27" t="s">
        <v>84</v>
      </c>
      <c r="K104" s="27" t="s">
        <v>84</v>
      </c>
      <c r="L104" s="27" t="s">
        <v>84</v>
      </c>
      <c r="M104" s="28" t="s">
        <v>85</v>
      </c>
      <c r="N104" s="28" t="s">
        <v>84</v>
      </c>
      <c r="O104" s="27" t="s">
        <v>84</v>
      </c>
      <c r="P104" s="27" t="s">
        <v>84</v>
      </c>
      <c r="Q104" s="27">
        <v>6</v>
      </c>
      <c r="R104" s="27" t="s">
        <v>84</v>
      </c>
      <c r="S104" s="27" t="s">
        <v>84</v>
      </c>
      <c r="T104" s="27" t="s">
        <v>84</v>
      </c>
      <c r="U104" s="27" t="s">
        <v>84</v>
      </c>
      <c r="V104" s="27" t="s">
        <v>84</v>
      </c>
      <c r="W104" s="27" t="s">
        <v>84</v>
      </c>
      <c r="X104" s="36" t="s">
        <v>418</v>
      </c>
      <c r="Y104" s="27" t="s">
        <v>419</v>
      </c>
      <c r="Z104" s="65" t="s">
        <v>407</v>
      </c>
      <c r="AA104" s="65" t="s">
        <v>420</v>
      </c>
      <c r="AB104" s="27" t="s">
        <v>90</v>
      </c>
      <c r="AC104" s="27" t="s">
        <v>409</v>
      </c>
      <c r="AD104" s="27" t="s">
        <v>990</v>
      </c>
      <c r="AE104" s="27" t="s">
        <v>168</v>
      </c>
      <c r="AF104" s="23" t="s">
        <v>991</v>
      </c>
      <c r="AG104" s="67">
        <v>1000</v>
      </c>
      <c r="AH104" s="23" t="s">
        <v>992</v>
      </c>
      <c r="AJ104" s="23" t="s">
        <v>993</v>
      </c>
      <c r="AK104" s="49" t="s">
        <v>994</v>
      </c>
      <c r="AL104" s="23" t="s">
        <v>79</v>
      </c>
    </row>
    <row r="105" spans="1:38" ht="150" customHeight="1">
      <c r="A105" s="46" t="s">
        <v>995</v>
      </c>
      <c r="B105" s="23" t="s">
        <v>996</v>
      </c>
      <c r="C105" s="27">
        <v>2024</v>
      </c>
      <c r="D105" s="27" t="s">
        <v>474</v>
      </c>
      <c r="E105" s="23" t="s">
        <v>957</v>
      </c>
      <c r="F105" s="28" t="s">
        <v>83</v>
      </c>
      <c r="G105" s="27" t="s">
        <v>85</v>
      </c>
      <c r="H105" s="27" t="s">
        <v>84</v>
      </c>
      <c r="I105" s="27" t="s">
        <v>84</v>
      </c>
      <c r="J105" s="27" t="s">
        <v>84</v>
      </c>
      <c r="K105" s="27" t="s">
        <v>84</v>
      </c>
      <c r="L105" s="27" t="s">
        <v>84</v>
      </c>
      <c r="M105" s="28" t="s">
        <v>84</v>
      </c>
      <c r="N105" s="28" t="s">
        <v>84</v>
      </c>
      <c r="O105" s="27" t="s">
        <v>84</v>
      </c>
      <c r="P105" s="27" t="s">
        <v>84</v>
      </c>
      <c r="Q105" s="27" t="s">
        <v>84</v>
      </c>
      <c r="R105" s="27" t="s">
        <v>84</v>
      </c>
      <c r="S105" s="27" t="s">
        <v>84</v>
      </c>
      <c r="T105" s="27" t="s">
        <v>84</v>
      </c>
      <c r="U105" s="27" t="s">
        <v>84</v>
      </c>
      <c r="V105" s="27" t="s">
        <v>84</v>
      </c>
      <c r="W105" s="27" t="s">
        <v>85</v>
      </c>
      <c r="X105" s="36" t="s">
        <v>418</v>
      </c>
      <c r="Y105" s="27" t="s">
        <v>419</v>
      </c>
      <c r="Z105" s="65" t="s">
        <v>407</v>
      </c>
      <c r="AA105" s="65" t="s">
        <v>420</v>
      </c>
      <c r="AB105" s="27" t="s">
        <v>90</v>
      </c>
      <c r="AC105" s="27" t="s">
        <v>409</v>
      </c>
      <c r="AD105" s="27" t="s">
        <v>997</v>
      </c>
      <c r="AE105" s="27" t="s">
        <v>168</v>
      </c>
      <c r="AF105" s="23" t="s">
        <v>998</v>
      </c>
      <c r="AG105" s="67">
        <v>1.8</v>
      </c>
      <c r="AH105" s="23" t="s">
        <v>999</v>
      </c>
      <c r="AJ105" s="23" t="s">
        <v>1000</v>
      </c>
      <c r="AK105" s="49" t="s">
        <v>1001</v>
      </c>
      <c r="AL105" s="83" t="s">
        <v>79</v>
      </c>
    </row>
    <row r="106" spans="1:38" ht="150" customHeight="1">
      <c r="A106" s="46" t="s">
        <v>1002</v>
      </c>
      <c r="B106" s="23" t="s">
        <v>1003</v>
      </c>
      <c r="C106" s="27">
        <v>2024</v>
      </c>
      <c r="D106" s="27" t="s">
        <v>474</v>
      </c>
      <c r="E106" s="23" t="s">
        <v>957</v>
      </c>
      <c r="F106" s="28" t="s">
        <v>83</v>
      </c>
      <c r="G106" s="27" t="s">
        <v>84</v>
      </c>
      <c r="H106" s="27" t="s">
        <v>84</v>
      </c>
      <c r="I106" s="27" t="s">
        <v>84</v>
      </c>
      <c r="J106" s="27" t="s">
        <v>85</v>
      </c>
      <c r="K106" s="27" t="s">
        <v>84</v>
      </c>
      <c r="L106" s="27" t="s">
        <v>85</v>
      </c>
      <c r="M106" s="28" t="s">
        <v>84</v>
      </c>
      <c r="N106" s="28" t="s">
        <v>85</v>
      </c>
      <c r="O106" s="27" t="s">
        <v>84</v>
      </c>
      <c r="P106" s="27" t="s">
        <v>84</v>
      </c>
      <c r="Q106" s="27" t="s">
        <v>84</v>
      </c>
      <c r="R106" s="27" t="s">
        <v>84</v>
      </c>
      <c r="S106" s="27" t="s">
        <v>85</v>
      </c>
      <c r="T106" s="27" t="s">
        <v>85</v>
      </c>
      <c r="U106" s="27" t="s">
        <v>84</v>
      </c>
      <c r="V106" s="27" t="s">
        <v>84</v>
      </c>
      <c r="W106" s="27" t="s">
        <v>84</v>
      </c>
      <c r="X106" s="36" t="s">
        <v>418</v>
      </c>
      <c r="Y106" s="27" t="s">
        <v>419</v>
      </c>
      <c r="Z106" s="65" t="s">
        <v>407</v>
      </c>
      <c r="AA106" s="65" t="s">
        <v>420</v>
      </c>
      <c r="AB106" s="27" t="s">
        <v>90</v>
      </c>
      <c r="AC106" s="27" t="s">
        <v>409</v>
      </c>
      <c r="AD106" s="27" t="s">
        <v>449</v>
      </c>
      <c r="AE106" s="27" t="s">
        <v>168</v>
      </c>
      <c r="AF106" s="23" t="s">
        <v>1004</v>
      </c>
      <c r="AG106" s="67">
        <v>9.4</v>
      </c>
      <c r="AH106" s="23" t="s">
        <v>1005</v>
      </c>
      <c r="AJ106" s="23" t="s">
        <v>1006</v>
      </c>
      <c r="AK106" s="49" t="s">
        <v>1007</v>
      </c>
      <c r="AL106" s="23" t="s">
        <v>79</v>
      </c>
    </row>
    <row r="107" spans="1:38" ht="150" customHeight="1">
      <c r="A107" s="46" t="s">
        <v>1008</v>
      </c>
      <c r="B107" s="23" t="s">
        <v>1009</v>
      </c>
      <c r="C107" s="27">
        <v>2024</v>
      </c>
      <c r="D107" s="27" t="s">
        <v>474</v>
      </c>
      <c r="E107" s="23" t="s">
        <v>957</v>
      </c>
      <c r="F107" s="28" t="s">
        <v>165</v>
      </c>
      <c r="G107" s="27" t="s">
        <v>84</v>
      </c>
      <c r="H107" s="27" t="s">
        <v>84</v>
      </c>
      <c r="I107" s="27" t="s">
        <v>84</v>
      </c>
      <c r="J107" s="27" t="s">
        <v>85</v>
      </c>
      <c r="K107" s="27" t="s">
        <v>84</v>
      </c>
      <c r="L107" s="27" t="s">
        <v>84</v>
      </c>
      <c r="M107" s="28" t="s">
        <v>85</v>
      </c>
      <c r="N107" s="28" t="s">
        <v>85</v>
      </c>
      <c r="O107" s="27" t="s">
        <v>84</v>
      </c>
      <c r="P107" s="27" t="s">
        <v>84</v>
      </c>
      <c r="Q107" s="27" t="s">
        <v>84</v>
      </c>
      <c r="R107" s="27" t="s">
        <v>84</v>
      </c>
      <c r="S107" s="27" t="s">
        <v>84</v>
      </c>
      <c r="T107" s="27" t="s">
        <v>85</v>
      </c>
      <c r="U107" s="27" t="s">
        <v>84</v>
      </c>
      <c r="V107" s="27" t="s">
        <v>84</v>
      </c>
      <c r="W107" s="27" t="s">
        <v>85</v>
      </c>
      <c r="X107" s="36" t="s">
        <v>418</v>
      </c>
      <c r="Y107" s="27" t="s">
        <v>419</v>
      </c>
      <c r="Z107" s="65" t="s">
        <v>407</v>
      </c>
      <c r="AA107" s="65" t="s">
        <v>420</v>
      </c>
      <c r="AB107" s="27" t="s">
        <v>90</v>
      </c>
      <c r="AC107" s="27" t="s">
        <v>409</v>
      </c>
      <c r="AD107" s="27" t="s">
        <v>997</v>
      </c>
      <c r="AE107" s="27" t="s">
        <v>223</v>
      </c>
      <c r="AF107" s="23" t="s">
        <v>1010</v>
      </c>
      <c r="AG107" s="67">
        <v>1.5</v>
      </c>
      <c r="AH107" s="23" t="s">
        <v>1011</v>
      </c>
      <c r="AK107" s="49" t="s">
        <v>1012</v>
      </c>
      <c r="AL107" s="83" t="s">
        <v>79</v>
      </c>
    </row>
    <row r="108" spans="1:38" ht="150" customHeight="1">
      <c r="A108" s="46" t="s">
        <v>1013</v>
      </c>
      <c r="B108" s="23" t="s">
        <v>1014</v>
      </c>
      <c r="C108" s="27">
        <v>2016</v>
      </c>
      <c r="D108" s="27" t="s">
        <v>474</v>
      </c>
      <c r="E108" s="23" t="s">
        <v>1015</v>
      </c>
      <c r="F108" s="28" t="s">
        <v>165</v>
      </c>
      <c r="G108" s="27" t="s">
        <v>84</v>
      </c>
      <c r="H108" s="27" t="s">
        <v>85</v>
      </c>
      <c r="I108" s="27" t="s">
        <v>85</v>
      </c>
      <c r="J108" s="27" t="s">
        <v>84</v>
      </c>
      <c r="K108" s="27" t="s">
        <v>84</v>
      </c>
      <c r="L108" s="27" t="s">
        <v>84</v>
      </c>
      <c r="M108" s="28" t="s">
        <v>84</v>
      </c>
      <c r="N108" s="28" t="s">
        <v>85</v>
      </c>
      <c r="O108" s="27" t="s">
        <v>84</v>
      </c>
      <c r="P108" s="27" t="s">
        <v>85</v>
      </c>
      <c r="Q108" s="27" t="s">
        <v>84</v>
      </c>
      <c r="R108" s="27" t="s">
        <v>84</v>
      </c>
      <c r="S108" s="27" t="s">
        <v>84</v>
      </c>
      <c r="T108" s="27" t="s">
        <v>85</v>
      </c>
      <c r="U108" s="27" t="s">
        <v>84</v>
      </c>
      <c r="V108" s="27" t="s">
        <v>84</v>
      </c>
      <c r="W108" s="27" t="s">
        <v>84</v>
      </c>
      <c r="X108" s="36" t="s">
        <v>152</v>
      </c>
      <c r="Y108" s="27" t="s">
        <v>518</v>
      </c>
      <c r="Z108" s="27" t="s">
        <v>140</v>
      </c>
      <c r="AA108" s="27" t="s">
        <v>323</v>
      </c>
      <c r="AB108" s="27" t="s">
        <v>104</v>
      </c>
      <c r="AC108" s="27" t="s">
        <v>196</v>
      </c>
      <c r="AD108" s="27" t="s">
        <v>1016</v>
      </c>
      <c r="AE108" s="27" t="s">
        <v>674</v>
      </c>
      <c r="AF108" s="23" t="s">
        <v>1017</v>
      </c>
      <c r="AG108" s="67" t="s">
        <v>89</v>
      </c>
      <c r="AH108" s="24" t="s">
        <v>1018</v>
      </c>
      <c r="AI108" s="23" t="s">
        <v>1019</v>
      </c>
      <c r="AJ108" s="23" t="s">
        <v>1020</v>
      </c>
      <c r="AK108" s="74" t="s">
        <v>1021</v>
      </c>
      <c r="AL108" s="23" t="s">
        <v>79</v>
      </c>
    </row>
    <row r="109" spans="1:38" ht="150" customHeight="1">
      <c r="A109" s="46" t="s">
        <v>1022</v>
      </c>
      <c r="B109" s="23" t="s">
        <v>1023</v>
      </c>
      <c r="C109" s="27">
        <v>2022</v>
      </c>
      <c r="D109" s="27" t="s">
        <v>474</v>
      </c>
      <c r="E109" s="23" t="s">
        <v>957</v>
      </c>
      <c r="F109" s="28" t="s">
        <v>196</v>
      </c>
      <c r="G109" s="27" t="s">
        <v>84</v>
      </c>
      <c r="H109" s="27" t="s">
        <v>85</v>
      </c>
      <c r="I109" s="27" t="s">
        <v>85</v>
      </c>
      <c r="J109" s="27" t="s">
        <v>84</v>
      </c>
      <c r="K109" s="27" t="s">
        <v>84</v>
      </c>
      <c r="L109" s="27" t="s">
        <v>84</v>
      </c>
      <c r="M109" s="28" t="s">
        <v>84</v>
      </c>
      <c r="N109" s="28" t="s">
        <v>85</v>
      </c>
      <c r="O109" s="27" t="s">
        <v>84</v>
      </c>
      <c r="P109" s="27" t="s">
        <v>84</v>
      </c>
      <c r="Q109" s="27" t="s">
        <v>85</v>
      </c>
      <c r="R109" s="27" t="s">
        <v>84</v>
      </c>
      <c r="S109" s="27" t="s">
        <v>84</v>
      </c>
      <c r="T109" s="27" t="s">
        <v>84</v>
      </c>
      <c r="U109" s="27" t="s">
        <v>84</v>
      </c>
      <c r="V109" s="27" t="s">
        <v>84</v>
      </c>
      <c r="W109" s="27" t="s">
        <v>84</v>
      </c>
      <c r="X109" s="36" t="s">
        <v>418</v>
      </c>
      <c r="Y109" s="27" t="s">
        <v>419</v>
      </c>
      <c r="Z109" s="65" t="s">
        <v>407</v>
      </c>
      <c r="AA109" s="65" t="s">
        <v>420</v>
      </c>
      <c r="AB109" s="27" t="s">
        <v>90</v>
      </c>
      <c r="AC109" s="27" t="s">
        <v>409</v>
      </c>
      <c r="AD109" s="27" t="s">
        <v>1024</v>
      </c>
      <c r="AE109" s="27" t="s">
        <v>168</v>
      </c>
      <c r="AF109" s="23" t="s">
        <v>1025</v>
      </c>
      <c r="AG109" s="67" t="s">
        <v>1026</v>
      </c>
      <c r="AH109" s="35" t="s">
        <v>1027</v>
      </c>
      <c r="AK109" s="49" t="s">
        <v>1028</v>
      </c>
      <c r="AL109" s="83" t="s">
        <v>79</v>
      </c>
    </row>
    <row r="110" spans="1:38" ht="150" customHeight="1">
      <c r="A110" s="46" t="s">
        <v>1029</v>
      </c>
      <c r="B110" s="23" t="s">
        <v>1030</v>
      </c>
      <c r="C110" s="27">
        <v>2025</v>
      </c>
      <c r="D110" s="27" t="s">
        <v>474</v>
      </c>
      <c r="E110" s="23" t="s">
        <v>957</v>
      </c>
      <c r="F110" s="28" t="s">
        <v>165</v>
      </c>
      <c r="G110" s="27" t="s">
        <v>84</v>
      </c>
      <c r="H110" s="27" t="s">
        <v>84</v>
      </c>
      <c r="I110" s="27" t="s">
        <v>84</v>
      </c>
      <c r="J110" s="27" t="s">
        <v>84</v>
      </c>
      <c r="K110" s="27" t="s">
        <v>84</v>
      </c>
      <c r="L110" s="27" t="s">
        <v>84</v>
      </c>
      <c r="M110" s="28" t="s">
        <v>85</v>
      </c>
      <c r="N110" s="28" t="s">
        <v>84</v>
      </c>
      <c r="O110" s="27" t="s">
        <v>84</v>
      </c>
      <c r="P110" s="27" t="s">
        <v>84</v>
      </c>
      <c r="Q110" s="27" t="s">
        <v>84</v>
      </c>
      <c r="R110" s="27" t="s">
        <v>84</v>
      </c>
      <c r="S110" s="27" t="s">
        <v>84</v>
      </c>
      <c r="T110" s="27" t="s">
        <v>85</v>
      </c>
      <c r="U110" s="27" t="s">
        <v>85</v>
      </c>
      <c r="V110" s="27" t="s">
        <v>84</v>
      </c>
      <c r="W110" s="27" t="s">
        <v>84</v>
      </c>
      <c r="X110" s="36" t="s">
        <v>418</v>
      </c>
      <c r="Y110" s="27" t="s">
        <v>419</v>
      </c>
      <c r="Z110" s="65" t="s">
        <v>407</v>
      </c>
      <c r="AA110" s="65" t="s">
        <v>420</v>
      </c>
      <c r="AB110" s="27" t="s">
        <v>90</v>
      </c>
      <c r="AC110" s="27" t="s">
        <v>409</v>
      </c>
      <c r="AD110" s="27" t="s">
        <v>1031</v>
      </c>
      <c r="AE110" s="27" t="s">
        <v>674</v>
      </c>
      <c r="AF110" s="23" t="s">
        <v>674</v>
      </c>
      <c r="AG110" s="67">
        <v>32.200000000000003</v>
      </c>
      <c r="AH110" s="23" t="s">
        <v>1032</v>
      </c>
      <c r="AK110" s="49" t="s">
        <v>1033</v>
      </c>
      <c r="AL110" s="23" t="s">
        <v>79</v>
      </c>
    </row>
    <row r="111" spans="1:38" ht="150" customHeight="1">
      <c r="A111" s="46" t="s">
        <v>1034</v>
      </c>
      <c r="B111" s="23" t="s">
        <v>1035</v>
      </c>
      <c r="C111" s="27">
        <v>2023</v>
      </c>
      <c r="D111" s="27" t="s">
        <v>474</v>
      </c>
      <c r="E111" s="23" t="s">
        <v>1036</v>
      </c>
      <c r="F111" s="28" t="s">
        <v>83</v>
      </c>
      <c r="G111" s="27" t="s">
        <v>84</v>
      </c>
      <c r="H111" s="27" t="s">
        <v>84</v>
      </c>
      <c r="I111" s="27" t="s">
        <v>84</v>
      </c>
      <c r="J111" s="27" t="s">
        <v>84</v>
      </c>
      <c r="K111" s="27" t="s">
        <v>84</v>
      </c>
      <c r="L111" s="27" t="s">
        <v>85</v>
      </c>
      <c r="M111" s="28" t="s">
        <v>84</v>
      </c>
      <c r="N111" s="28" t="s">
        <v>84</v>
      </c>
      <c r="O111" s="27" t="s">
        <v>85</v>
      </c>
      <c r="P111" s="27" t="s">
        <v>84</v>
      </c>
      <c r="Q111" s="27" t="s">
        <v>84</v>
      </c>
      <c r="R111" s="27" t="s">
        <v>85</v>
      </c>
      <c r="S111" s="27" t="s">
        <v>84</v>
      </c>
      <c r="T111" s="27" t="s">
        <v>84</v>
      </c>
      <c r="U111" s="27" t="s">
        <v>85</v>
      </c>
      <c r="V111" s="27" t="s">
        <v>84</v>
      </c>
      <c r="W111" s="27" t="s">
        <v>85</v>
      </c>
      <c r="X111" s="36" t="s">
        <v>102</v>
      </c>
      <c r="Y111" s="27" t="s">
        <v>1037</v>
      </c>
      <c r="Z111" s="27" t="s">
        <v>322</v>
      </c>
      <c r="AA111" s="27" t="s">
        <v>440</v>
      </c>
      <c r="AB111" s="27" t="s">
        <v>104</v>
      </c>
      <c r="AC111" s="27" t="s">
        <v>91</v>
      </c>
      <c r="AD111" s="27" t="s">
        <v>342</v>
      </c>
      <c r="AE111" s="27" t="s">
        <v>178</v>
      </c>
      <c r="AF111" s="23" t="s">
        <v>1038</v>
      </c>
      <c r="AG111" s="67">
        <v>26</v>
      </c>
      <c r="AH111" s="23" t="s">
        <v>1039</v>
      </c>
      <c r="AI111" s="23" t="s">
        <v>1040</v>
      </c>
      <c r="AK111" s="49" t="s">
        <v>1041</v>
      </c>
      <c r="AL111" s="83" t="s">
        <v>79</v>
      </c>
    </row>
    <row r="112" spans="1:38" ht="150" customHeight="1">
      <c r="A112" s="46" t="s">
        <v>1042</v>
      </c>
      <c r="B112" s="23" t="s">
        <v>1043</v>
      </c>
      <c r="C112" s="27">
        <v>2023</v>
      </c>
      <c r="D112" s="27" t="s">
        <v>474</v>
      </c>
      <c r="E112" s="23" t="s">
        <v>116</v>
      </c>
      <c r="F112" s="28" t="s">
        <v>83</v>
      </c>
      <c r="G112" s="27" t="s">
        <v>84</v>
      </c>
      <c r="H112" s="27" t="s">
        <v>84</v>
      </c>
      <c r="I112" s="27" t="s">
        <v>84</v>
      </c>
      <c r="J112" s="27" t="s">
        <v>84</v>
      </c>
      <c r="K112" s="27" t="s">
        <v>85</v>
      </c>
      <c r="L112" s="27" t="s">
        <v>85</v>
      </c>
      <c r="M112" s="28" t="s">
        <v>84</v>
      </c>
      <c r="N112" s="28" t="s">
        <v>85</v>
      </c>
      <c r="O112" s="27" t="s">
        <v>84</v>
      </c>
      <c r="P112" s="27" t="s">
        <v>85</v>
      </c>
      <c r="Q112" s="27" t="s">
        <v>85</v>
      </c>
      <c r="R112" s="27" t="s">
        <v>84</v>
      </c>
      <c r="S112" s="27" t="s">
        <v>84</v>
      </c>
      <c r="T112" s="27" t="s">
        <v>85</v>
      </c>
      <c r="U112" s="27" t="s">
        <v>84</v>
      </c>
      <c r="V112" s="27" t="s">
        <v>84</v>
      </c>
      <c r="W112" s="27" t="s">
        <v>84</v>
      </c>
      <c r="X112" s="36" t="s">
        <v>405</v>
      </c>
      <c r="Y112" s="27" t="s">
        <v>719</v>
      </c>
      <c r="Z112" s="65" t="s">
        <v>407</v>
      </c>
      <c r="AA112" s="27" t="s">
        <v>408</v>
      </c>
      <c r="AB112" s="27" t="s">
        <v>324</v>
      </c>
      <c r="AC112" s="27" t="s">
        <v>196</v>
      </c>
      <c r="AD112" s="27" t="s">
        <v>950</v>
      </c>
      <c r="AE112" s="27" t="s">
        <v>251</v>
      </c>
      <c r="AF112" s="23" t="s">
        <v>1044</v>
      </c>
      <c r="AG112" s="67">
        <f>11.7/0.92</f>
        <v>12.717391304347824</v>
      </c>
      <c r="AH112" s="23" t="s">
        <v>1045</v>
      </c>
      <c r="AI112" s="23" t="s">
        <v>1046</v>
      </c>
      <c r="AJ112" s="26" t="s">
        <v>1047</v>
      </c>
      <c r="AK112" s="49" t="s">
        <v>1048</v>
      </c>
      <c r="AL112" s="23" t="s">
        <v>719</v>
      </c>
    </row>
    <row r="113" spans="1:38" ht="150" customHeight="1">
      <c r="A113" s="46" t="s">
        <v>1049</v>
      </c>
      <c r="B113" s="23" t="s">
        <v>1050</v>
      </c>
      <c r="C113" s="27">
        <v>2024</v>
      </c>
      <c r="D113" s="27" t="s">
        <v>474</v>
      </c>
      <c r="E113" s="23" t="s">
        <v>116</v>
      </c>
      <c r="F113" s="28" t="s">
        <v>83</v>
      </c>
      <c r="G113" s="27" t="s">
        <v>84</v>
      </c>
      <c r="H113" s="27" t="s">
        <v>84</v>
      </c>
      <c r="I113" s="27" t="s">
        <v>85</v>
      </c>
      <c r="J113" s="27" t="s">
        <v>84</v>
      </c>
      <c r="K113" s="27" t="s">
        <v>84</v>
      </c>
      <c r="L113" s="27" t="s">
        <v>85</v>
      </c>
      <c r="M113" s="28" t="s">
        <v>84</v>
      </c>
      <c r="N113" s="28" t="s">
        <v>85</v>
      </c>
      <c r="O113" s="27" t="s">
        <v>84</v>
      </c>
      <c r="P113" s="27" t="s">
        <v>85</v>
      </c>
      <c r="Q113" s="27" t="s">
        <v>85</v>
      </c>
      <c r="R113" s="27" t="s">
        <v>84</v>
      </c>
      <c r="S113" s="27" t="s">
        <v>84</v>
      </c>
      <c r="T113" s="27" t="s">
        <v>84</v>
      </c>
      <c r="U113" s="27" t="s">
        <v>84</v>
      </c>
      <c r="V113" s="27" t="s">
        <v>84</v>
      </c>
      <c r="W113" s="27" t="s">
        <v>84</v>
      </c>
      <c r="X113" s="36" t="s">
        <v>405</v>
      </c>
      <c r="Y113" s="27" t="s">
        <v>719</v>
      </c>
      <c r="Z113" s="65" t="s">
        <v>407</v>
      </c>
      <c r="AA113" s="27" t="s">
        <v>408</v>
      </c>
      <c r="AB113" s="27" t="s">
        <v>324</v>
      </c>
      <c r="AC113" s="27" t="s">
        <v>409</v>
      </c>
      <c r="AD113" s="27" t="s">
        <v>950</v>
      </c>
      <c r="AE113" s="27" t="s">
        <v>251</v>
      </c>
      <c r="AF113" s="23" t="s">
        <v>1051</v>
      </c>
      <c r="AG113" s="67" t="s">
        <v>116</v>
      </c>
      <c r="AH113" s="23" t="s">
        <v>1052</v>
      </c>
      <c r="AI113" s="24" t="s">
        <v>1053</v>
      </c>
      <c r="AJ113" s="24" t="s">
        <v>1054</v>
      </c>
      <c r="AK113" s="50" t="s">
        <v>1055</v>
      </c>
      <c r="AL113" s="83" t="s">
        <v>719</v>
      </c>
    </row>
    <row r="114" spans="1:38" ht="150" customHeight="1">
      <c r="A114" s="46" t="s">
        <v>1056</v>
      </c>
      <c r="B114" s="23" t="s">
        <v>1057</v>
      </c>
      <c r="C114" s="27">
        <v>2024</v>
      </c>
      <c r="D114" s="27" t="s">
        <v>474</v>
      </c>
      <c r="E114" s="23" t="s">
        <v>1058</v>
      </c>
      <c r="F114" s="28" t="s">
        <v>83</v>
      </c>
      <c r="G114" s="27" t="s">
        <v>85</v>
      </c>
      <c r="H114" s="27" t="s">
        <v>84</v>
      </c>
      <c r="I114" s="27" t="s">
        <v>84</v>
      </c>
      <c r="J114" s="27" t="s">
        <v>84</v>
      </c>
      <c r="K114" s="27" t="s">
        <v>84</v>
      </c>
      <c r="L114" s="27" t="s">
        <v>85</v>
      </c>
      <c r="M114" s="28" t="s">
        <v>84</v>
      </c>
      <c r="N114" s="28" t="s">
        <v>85</v>
      </c>
      <c r="O114" s="27" t="s">
        <v>85</v>
      </c>
      <c r="P114" s="27" t="s">
        <v>84</v>
      </c>
      <c r="Q114" s="27" t="s">
        <v>84</v>
      </c>
      <c r="R114" s="27" t="s">
        <v>84</v>
      </c>
      <c r="S114" s="27" t="s">
        <v>84</v>
      </c>
      <c r="T114" s="27" t="s">
        <v>85</v>
      </c>
      <c r="U114" s="27" t="s">
        <v>85</v>
      </c>
      <c r="V114" s="27" t="s">
        <v>84</v>
      </c>
      <c r="W114" s="27" t="s">
        <v>84</v>
      </c>
      <c r="X114" s="36" t="s">
        <v>152</v>
      </c>
      <c r="Y114" s="27" t="s">
        <v>149</v>
      </c>
      <c r="Z114" s="65" t="s">
        <v>407</v>
      </c>
      <c r="AA114" s="27" t="s">
        <v>695</v>
      </c>
      <c r="AB114" s="27" t="s">
        <v>90</v>
      </c>
      <c r="AC114" s="27" t="s">
        <v>409</v>
      </c>
      <c r="AD114" s="27" t="s">
        <v>1059</v>
      </c>
      <c r="AE114" s="27" t="s">
        <v>93</v>
      </c>
      <c r="AF114" s="23" t="s">
        <v>1060</v>
      </c>
      <c r="AG114" s="67">
        <v>12.1</v>
      </c>
      <c r="AH114" s="23" t="s">
        <v>1061</v>
      </c>
      <c r="AJ114" s="23" t="s">
        <v>1062</v>
      </c>
      <c r="AK114" s="48" t="s">
        <v>1063</v>
      </c>
      <c r="AL114" s="23" t="s">
        <v>79</v>
      </c>
    </row>
    <row r="115" spans="1:38" ht="150" customHeight="1">
      <c r="A115" s="46" t="s">
        <v>1064</v>
      </c>
      <c r="B115" s="23" t="s">
        <v>1065</v>
      </c>
      <c r="C115" s="27">
        <v>2021</v>
      </c>
      <c r="D115" s="27" t="s">
        <v>474</v>
      </c>
      <c r="E115" s="23" t="s">
        <v>116</v>
      </c>
      <c r="F115" s="28" t="s">
        <v>83</v>
      </c>
      <c r="G115" s="27" t="s">
        <v>84</v>
      </c>
      <c r="H115" s="27" t="s">
        <v>84</v>
      </c>
      <c r="I115" s="27" t="s">
        <v>84</v>
      </c>
      <c r="J115" s="27" t="s">
        <v>84</v>
      </c>
      <c r="K115" s="27" t="s">
        <v>84</v>
      </c>
      <c r="L115" s="27" t="s">
        <v>85</v>
      </c>
      <c r="M115" s="28" t="s">
        <v>84</v>
      </c>
      <c r="N115" s="28" t="s">
        <v>84</v>
      </c>
      <c r="O115" s="27" t="s">
        <v>84</v>
      </c>
      <c r="P115" s="27" t="s">
        <v>84</v>
      </c>
      <c r="Q115" s="27" t="s">
        <v>85</v>
      </c>
      <c r="R115" s="27" t="s">
        <v>84</v>
      </c>
      <c r="S115" s="27" t="s">
        <v>84</v>
      </c>
      <c r="T115" s="27" t="s">
        <v>84</v>
      </c>
      <c r="U115" s="27" t="s">
        <v>85</v>
      </c>
      <c r="V115" s="27" t="s">
        <v>85</v>
      </c>
      <c r="W115" s="27" t="s">
        <v>84</v>
      </c>
      <c r="X115" s="36" t="s">
        <v>405</v>
      </c>
      <c r="Y115" s="27" t="s">
        <v>87</v>
      </c>
      <c r="Z115" s="65" t="s">
        <v>407</v>
      </c>
      <c r="AA115" s="27" t="s">
        <v>116</v>
      </c>
      <c r="AB115" s="27" t="s">
        <v>324</v>
      </c>
      <c r="AC115" s="27" t="s">
        <v>196</v>
      </c>
      <c r="AD115" s="27" t="s">
        <v>1066</v>
      </c>
      <c r="AE115" s="27" t="s">
        <v>168</v>
      </c>
      <c r="AF115" s="23" t="s">
        <v>1067</v>
      </c>
      <c r="AG115" s="67">
        <f>243/0.85</f>
        <v>285.88235294117646</v>
      </c>
      <c r="AH115" s="23" t="s">
        <v>1068</v>
      </c>
      <c r="AI115" s="23" t="s">
        <v>1069</v>
      </c>
      <c r="AK115" s="24" t="s">
        <v>1070</v>
      </c>
      <c r="AL115" s="83" t="s">
        <v>719</v>
      </c>
    </row>
    <row r="116" spans="1:38" ht="150" customHeight="1">
      <c r="A116" s="46" t="s">
        <v>1071</v>
      </c>
      <c r="B116" s="23" t="s">
        <v>1072</v>
      </c>
      <c r="C116" s="27">
        <v>2025</v>
      </c>
      <c r="D116" s="27" t="s">
        <v>474</v>
      </c>
      <c r="F116" s="28" t="s">
        <v>83</v>
      </c>
      <c r="G116" s="27" t="s">
        <v>85</v>
      </c>
      <c r="H116" s="27" t="s">
        <v>85</v>
      </c>
      <c r="I116" s="27" t="s">
        <v>85</v>
      </c>
      <c r="J116" s="27" t="s">
        <v>84</v>
      </c>
      <c r="K116" s="27" t="s">
        <v>84</v>
      </c>
      <c r="L116" s="27" t="s">
        <v>84</v>
      </c>
      <c r="M116" s="28" t="s">
        <v>84</v>
      </c>
      <c r="N116" s="28" t="s">
        <v>85</v>
      </c>
      <c r="O116" s="27" t="s">
        <v>85</v>
      </c>
      <c r="P116" s="27" t="s">
        <v>84</v>
      </c>
      <c r="Q116" s="27" t="s">
        <v>84</v>
      </c>
      <c r="R116" s="27" t="s">
        <v>84</v>
      </c>
      <c r="S116" s="27" t="s">
        <v>84</v>
      </c>
      <c r="T116" s="27" t="s">
        <v>85</v>
      </c>
      <c r="U116" s="27" t="s">
        <v>85</v>
      </c>
      <c r="V116" s="27" t="s">
        <v>84</v>
      </c>
      <c r="W116" s="27" t="s">
        <v>85</v>
      </c>
      <c r="X116" s="36" t="s">
        <v>418</v>
      </c>
      <c r="Y116" s="27" t="s">
        <v>419</v>
      </c>
      <c r="Z116" s="65" t="s">
        <v>407</v>
      </c>
      <c r="AA116" s="27" t="s">
        <v>420</v>
      </c>
      <c r="AB116" s="27" t="s">
        <v>90</v>
      </c>
      <c r="AC116" s="27" t="s">
        <v>409</v>
      </c>
      <c r="AD116" s="27" t="s">
        <v>1073</v>
      </c>
      <c r="AE116" s="27" t="s">
        <v>106</v>
      </c>
      <c r="AF116" s="23" t="s">
        <v>1074</v>
      </c>
      <c r="AG116" s="67">
        <v>0.5</v>
      </c>
      <c r="AH116" s="23" t="s">
        <v>1075</v>
      </c>
      <c r="AK116" s="51" t="s">
        <v>1076</v>
      </c>
      <c r="AL116" s="64" t="s">
        <v>79</v>
      </c>
    </row>
    <row r="117" spans="1:38" ht="150" customHeight="1">
      <c r="A117" s="46" t="s">
        <v>1077</v>
      </c>
      <c r="B117" s="23" t="s">
        <v>1078</v>
      </c>
      <c r="C117" s="27">
        <v>2021</v>
      </c>
      <c r="D117" s="27" t="s">
        <v>474</v>
      </c>
      <c r="E117" s="23" t="s">
        <v>1079</v>
      </c>
      <c r="F117" s="28" t="s">
        <v>83</v>
      </c>
      <c r="G117" s="27" t="s">
        <v>85</v>
      </c>
      <c r="H117" s="27" t="s">
        <v>84</v>
      </c>
      <c r="I117" s="27" t="s">
        <v>84</v>
      </c>
      <c r="J117" s="27" t="s">
        <v>84</v>
      </c>
      <c r="K117" s="27" t="s">
        <v>84</v>
      </c>
      <c r="L117" s="27" t="s">
        <v>85</v>
      </c>
      <c r="M117" s="28" t="s">
        <v>84</v>
      </c>
      <c r="N117" s="28" t="s">
        <v>85</v>
      </c>
      <c r="O117" s="27" t="s">
        <v>85</v>
      </c>
      <c r="P117" s="27" t="s">
        <v>84</v>
      </c>
      <c r="Q117" s="27" t="s">
        <v>84</v>
      </c>
      <c r="R117" s="27" t="s">
        <v>84</v>
      </c>
      <c r="S117" s="27" t="s">
        <v>84</v>
      </c>
      <c r="T117" s="27" t="s">
        <v>85</v>
      </c>
      <c r="U117" s="27" t="s">
        <v>85</v>
      </c>
      <c r="V117" s="27" t="s">
        <v>84</v>
      </c>
      <c r="W117" s="27" t="s">
        <v>85</v>
      </c>
      <c r="X117" s="36" t="s">
        <v>152</v>
      </c>
      <c r="Y117" s="27" t="s">
        <v>149</v>
      </c>
      <c r="Z117" s="65" t="s">
        <v>407</v>
      </c>
      <c r="AA117" s="27" t="s">
        <v>695</v>
      </c>
      <c r="AB117" s="27" t="s">
        <v>90</v>
      </c>
      <c r="AC117" s="27" t="s">
        <v>409</v>
      </c>
      <c r="AD117" s="27" t="s">
        <v>1080</v>
      </c>
      <c r="AE117" s="27" t="s">
        <v>93</v>
      </c>
      <c r="AF117" s="23" t="s">
        <v>1060</v>
      </c>
      <c r="AG117" s="67">
        <v>27</v>
      </c>
      <c r="AH117" s="23" t="s">
        <v>1081</v>
      </c>
      <c r="AJ117" s="23" t="s">
        <v>1082</v>
      </c>
      <c r="AK117" s="48" t="s">
        <v>1083</v>
      </c>
      <c r="AL117" s="83" t="s">
        <v>79</v>
      </c>
    </row>
    <row r="118" spans="1:38" ht="150" customHeight="1">
      <c r="A118" s="46" t="s">
        <v>1084</v>
      </c>
      <c r="B118" s="23" t="s">
        <v>1085</v>
      </c>
      <c r="C118" s="27">
        <v>2022</v>
      </c>
      <c r="D118" s="27" t="s">
        <v>474</v>
      </c>
      <c r="E118" s="23" t="s">
        <v>116</v>
      </c>
      <c r="F118" s="28" t="s">
        <v>165</v>
      </c>
      <c r="G118" s="27" t="s">
        <v>84</v>
      </c>
      <c r="H118" s="27" t="s">
        <v>84</v>
      </c>
      <c r="I118" s="27" t="s">
        <v>85</v>
      </c>
      <c r="J118" s="27" t="s">
        <v>84</v>
      </c>
      <c r="K118" s="27" t="s">
        <v>84</v>
      </c>
      <c r="L118" s="27" t="s">
        <v>84</v>
      </c>
      <c r="M118" s="28" t="s">
        <v>84</v>
      </c>
      <c r="N118" s="28" t="s">
        <v>84</v>
      </c>
      <c r="O118" s="27" t="s">
        <v>84</v>
      </c>
      <c r="P118" s="27" t="s">
        <v>84</v>
      </c>
      <c r="Q118" s="27" t="s">
        <v>84</v>
      </c>
      <c r="R118" s="27" t="s">
        <v>84</v>
      </c>
      <c r="S118" s="27" t="s">
        <v>84</v>
      </c>
      <c r="T118" s="27" t="s">
        <v>85</v>
      </c>
      <c r="U118" s="27" t="s">
        <v>84</v>
      </c>
      <c r="V118" s="27" t="s">
        <v>84</v>
      </c>
      <c r="W118" s="27" t="s">
        <v>85</v>
      </c>
      <c r="X118" s="36" t="s">
        <v>570</v>
      </c>
      <c r="Y118" s="27" t="s">
        <v>571</v>
      </c>
      <c r="Z118" s="27" t="s">
        <v>127</v>
      </c>
      <c r="AA118" s="27" t="s">
        <v>440</v>
      </c>
      <c r="AB118" s="27" t="s">
        <v>324</v>
      </c>
      <c r="AC118" s="27" t="s">
        <v>196</v>
      </c>
      <c r="AD118" s="27" t="s">
        <v>1086</v>
      </c>
      <c r="AE118" s="27" t="s">
        <v>251</v>
      </c>
      <c r="AF118" s="23" t="s">
        <v>1087</v>
      </c>
      <c r="AG118" s="67">
        <v>950</v>
      </c>
      <c r="AH118" s="23" t="s">
        <v>1088</v>
      </c>
      <c r="AI118" s="23" t="s">
        <v>1089</v>
      </c>
      <c r="AJ118" s="23" t="s">
        <v>1090</v>
      </c>
      <c r="AK118" s="49" t="s">
        <v>1091</v>
      </c>
      <c r="AL118" s="23" t="s">
        <v>719</v>
      </c>
    </row>
    <row r="119" spans="1:38" ht="150" customHeight="1">
      <c r="A119" s="46" t="s">
        <v>1092</v>
      </c>
      <c r="B119" s="23" t="s">
        <v>1093</v>
      </c>
      <c r="C119" s="27">
        <v>2024</v>
      </c>
      <c r="D119" s="27" t="s">
        <v>474</v>
      </c>
      <c r="E119" s="23" t="s">
        <v>1079</v>
      </c>
      <c r="F119" s="28" t="s">
        <v>196</v>
      </c>
      <c r="G119" s="27" t="s">
        <v>84</v>
      </c>
      <c r="H119" s="27" t="s">
        <v>85</v>
      </c>
      <c r="I119" s="27" t="s">
        <v>84</v>
      </c>
      <c r="J119" s="27" t="s">
        <v>84</v>
      </c>
      <c r="K119" s="27" t="s">
        <v>84</v>
      </c>
      <c r="L119" s="27" t="s">
        <v>84</v>
      </c>
      <c r="M119" s="28" t="s">
        <v>84</v>
      </c>
      <c r="N119" s="28" t="s">
        <v>84</v>
      </c>
      <c r="O119" s="27" t="s">
        <v>84</v>
      </c>
      <c r="P119" s="27" t="s">
        <v>84</v>
      </c>
      <c r="Q119" s="27" t="s">
        <v>84</v>
      </c>
      <c r="R119" s="27" t="s">
        <v>84</v>
      </c>
      <c r="S119" s="27" t="s">
        <v>84</v>
      </c>
      <c r="T119" s="27" t="s">
        <v>85</v>
      </c>
      <c r="U119" s="27" t="s">
        <v>84</v>
      </c>
      <c r="V119" s="27" t="s">
        <v>84</v>
      </c>
      <c r="W119" s="27" t="s">
        <v>84</v>
      </c>
      <c r="X119" s="36" t="s">
        <v>418</v>
      </c>
      <c r="Y119" s="27" t="s">
        <v>419</v>
      </c>
      <c r="Z119" s="65" t="s">
        <v>407</v>
      </c>
      <c r="AA119" s="65" t="s">
        <v>420</v>
      </c>
      <c r="AB119" s="27" t="s">
        <v>90</v>
      </c>
      <c r="AC119" s="27" t="s">
        <v>409</v>
      </c>
      <c r="AD119" s="27" t="s">
        <v>1094</v>
      </c>
      <c r="AE119" s="27" t="s">
        <v>178</v>
      </c>
      <c r="AF119" s="23" t="s">
        <v>1095</v>
      </c>
      <c r="AG119" s="67">
        <v>10</v>
      </c>
      <c r="AH119" s="23" t="s">
        <v>1096</v>
      </c>
      <c r="AK119" s="48" t="s">
        <v>1097</v>
      </c>
      <c r="AL119" s="83" t="s">
        <v>79</v>
      </c>
    </row>
    <row r="120" spans="1:38" ht="150" customHeight="1">
      <c r="A120" s="46" t="s">
        <v>1098</v>
      </c>
      <c r="B120" s="23" t="s">
        <v>1099</v>
      </c>
      <c r="C120" s="27">
        <v>2021</v>
      </c>
      <c r="D120" s="27" t="s">
        <v>474</v>
      </c>
      <c r="E120" s="23" t="s">
        <v>1100</v>
      </c>
      <c r="F120" s="28" t="s">
        <v>83</v>
      </c>
      <c r="G120" s="27" t="s">
        <v>84</v>
      </c>
      <c r="H120" s="27" t="s">
        <v>84</v>
      </c>
      <c r="I120" s="27" t="s">
        <v>84</v>
      </c>
      <c r="J120" s="27" t="s">
        <v>84</v>
      </c>
      <c r="K120" s="27" t="s">
        <v>84</v>
      </c>
      <c r="L120" s="27" t="s">
        <v>85</v>
      </c>
      <c r="M120" s="28" t="s">
        <v>85</v>
      </c>
      <c r="N120" s="28" t="s">
        <v>85</v>
      </c>
      <c r="O120" s="27" t="s">
        <v>84</v>
      </c>
      <c r="P120" s="27" t="s">
        <v>84</v>
      </c>
      <c r="Q120" s="27" t="s">
        <v>85</v>
      </c>
      <c r="R120" s="27" t="s">
        <v>84</v>
      </c>
      <c r="S120" s="27" t="s">
        <v>84</v>
      </c>
      <c r="T120" s="27" t="s">
        <v>85</v>
      </c>
      <c r="U120" s="27" t="s">
        <v>84</v>
      </c>
      <c r="V120" s="27" t="s">
        <v>84</v>
      </c>
      <c r="W120" s="27" t="s">
        <v>84</v>
      </c>
      <c r="X120" s="36" t="s">
        <v>418</v>
      </c>
      <c r="Y120" s="27" t="s">
        <v>419</v>
      </c>
      <c r="Z120" s="65" t="s">
        <v>407</v>
      </c>
      <c r="AA120" s="65" t="s">
        <v>420</v>
      </c>
      <c r="AB120" s="27" t="s">
        <v>90</v>
      </c>
      <c r="AC120" s="27" t="s">
        <v>409</v>
      </c>
      <c r="AD120" s="27" t="s">
        <v>1101</v>
      </c>
      <c r="AE120" s="27" t="s">
        <v>168</v>
      </c>
      <c r="AF120" s="23" t="s">
        <v>1102</v>
      </c>
      <c r="AG120" s="67">
        <v>25</v>
      </c>
      <c r="AH120" s="23" t="s">
        <v>1103</v>
      </c>
      <c r="AK120" s="48" t="s">
        <v>1104</v>
      </c>
      <c r="AL120" s="23" t="s">
        <v>79</v>
      </c>
    </row>
    <row r="121" spans="1:38" ht="150" customHeight="1">
      <c r="A121" s="46" t="s">
        <v>1105</v>
      </c>
      <c r="B121" s="23" t="s">
        <v>1106</v>
      </c>
      <c r="C121" s="27">
        <v>2025</v>
      </c>
      <c r="D121" s="27" t="s">
        <v>474</v>
      </c>
      <c r="E121" s="23" t="s">
        <v>116</v>
      </c>
      <c r="F121" s="28" t="s">
        <v>83</v>
      </c>
      <c r="G121" s="27" t="s">
        <v>84</v>
      </c>
      <c r="H121" s="27" t="s">
        <v>84</v>
      </c>
      <c r="I121" s="27" t="s">
        <v>85</v>
      </c>
      <c r="J121" s="27" t="s">
        <v>84</v>
      </c>
      <c r="K121" s="27" t="s">
        <v>84</v>
      </c>
      <c r="L121" s="27" t="s">
        <v>84</v>
      </c>
      <c r="M121" s="28" t="s">
        <v>84</v>
      </c>
      <c r="N121" s="28" t="s">
        <v>84</v>
      </c>
      <c r="O121" s="27" t="s">
        <v>85</v>
      </c>
      <c r="P121" s="27" t="s">
        <v>85</v>
      </c>
      <c r="Q121" s="27" t="s">
        <v>85</v>
      </c>
      <c r="R121" s="27" t="s">
        <v>84</v>
      </c>
      <c r="S121" s="27" t="s">
        <v>84</v>
      </c>
      <c r="T121" s="27" t="s">
        <v>85</v>
      </c>
      <c r="U121" s="27" t="s">
        <v>84</v>
      </c>
      <c r="V121" s="27" t="s">
        <v>85</v>
      </c>
      <c r="W121" s="27" t="s">
        <v>85</v>
      </c>
      <c r="X121" s="36" t="s">
        <v>418</v>
      </c>
      <c r="Y121" s="27" t="s">
        <v>419</v>
      </c>
      <c r="Z121" s="65" t="s">
        <v>407</v>
      </c>
      <c r="AA121" s="65" t="s">
        <v>420</v>
      </c>
      <c r="AB121" s="27" t="s">
        <v>90</v>
      </c>
      <c r="AC121" s="27" t="s">
        <v>409</v>
      </c>
      <c r="AD121" s="27" t="s">
        <v>1107</v>
      </c>
      <c r="AE121" s="27" t="s">
        <v>168</v>
      </c>
      <c r="AF121" s="23" t="s">
        <v>1108</v>
      </c>
      <c r="AG121" s="67">
        <v>13</v>
      </c>
      <c r="AH121" s="23" t="s">
        <v>1109</v>
      </c>
      <c r="AK121" s="49" t="s">
        <v>1110</v>
      </c>
      <c r="AL121" s="83" t="s">
        <v>79</v>
      </c>
    </row>
    <row r="122" spans="1:38" ht="150" customHeight="1">
      <c r="A122" s="46" t="s">
        <v>1111</v>
      </c>
      <c r="B122" s="23" t="s">
        <v>1112</v>
      </c>
      <c r="C122" s="27">
        <v>2016</v>
      </c>
      <c r="D122" s="27" t="s">
        <v>474</v>
      </c>
      <c r="E122" s="23" t="s">
        <v>1113</v>
      </c>
      <c r="F122" s="28" t="s">
        <v>165</v>
      </c>
      <c r="G122" s="27" t="s">
        <v>84</v>
      </c>
      <c r="H122" s="27" t="s">
        <v>85</v>
      </c>
      <c r="I122" s="27" t="s">
        <v>85</v>
      </c>
      <c r="J122" s="27" t="s">
        <v>84</v>
      </c>
      <c r="K122" s="27" t="s">
        <v>84</v>
      </c>
      <c r="L122" s="27" t="s">
        <v>84</v>
      </c>
      <c r="M122" s="28" t="s">
        <v>84</v>
      </c>
      <c r="N122" s="28" t="s">
        <v>85</v>
      </c>
      <c r="O122" s="27" t="s">
        <v>84</v>
      </c>
      <c r="P122" s="27" t="s">
        <v>84</v>
      </c>
      <c r="Q122" s="27" t="s">
        <v>84</v>
      </c>
      <c r="R122" s="27" t="s">
        <v>84</v>
      </c>
      <c r="S122" s="27" t="s">
        <v>84</v>
      </c>
      <c r="T122" s="27" t="s">
        <v>85</v>
      </c>
      <c r="U122" s="27" t="s">
        <v>84</v>
      </c>
      <c r="V122" s="27" t="s">
        <v>84</v>
      </c>
      <c r="W122" s="27" t="s">
        <v>85</v>
      </c>
      <c r="X122" s="36" t="s">
        <v>152</v>
      </c>
      <c r="Y122" s="27" t="s">
        <v>912</v>
      </c>
      <c r="Z122" s="27" t="s">
        <v>140</v>
      </c>
      <c r="AA122" s="27" t="s">
        <v>116</v>
      </c>
      <c r="AB122" s="27" t="s">
        <v>104</v>
      </c>
      <c r="AC122" s="27" t="s">
        <v>196</v>
      </c>
      <c r="AD122" s="27" t="s">
        <v>1114</v>
      </c>
      <c r="AE122" s="27" t="s">
        <v>674</v>
      </c>
      <c r="AF122" s="23" t="s">
        <v>1115</v>
      </c>
      <c r="AG122" s="67">
        <v>3.5</v>
      </c>
      <c r="AH122" s="24" t="s">
        <v>1116</v>
      </c>
      <c r="AI122" s="23" t="s">
        <v>1117</v>
      </c>
      <c r="AJ122" s="23" t="s">
        <v>1118</v>
      </c>
      <c r="AK122" s="74" t="s">
        <v>1119</v>
      </c>
      <c r="AL122" s="23" t="s">
        <v>79</v>
      </c>
    </row>
    <row r="123" spans="1:38" ht="150" customHeight="1">
      <c r="A123" s="46" t="s">
        <v>1120</v>
      </c>
      <c r="B123" s="23" t="s">
        <v>1121</v>
      </c>
      <c r="C123" s="27">
        <v>2021</v>
      </c>
      <c r="D123" s="27" t="s">
        <v>474</v>
      </c>
      <c r="E123" s="23" t="s">
        <v>1122</v>
      </c>
      <c r="F123" s="28" t="s">
        <v>83</v>
      </c>
      <c r="G123" s="27" t="s">
        <v>85</v>
      </c>
      <c r="H123" s="27" t="s">
        <v>85</v>
      </c>
      <c r="I123" s="27" t="s">
        <v>85</v>
      </c>
      <c r="J123" s="27" t="s">
        <v>85</v>
      </c>
      <c r="K123" s="27" t="s">
        <v>84</v>
      </c>
      <c r="L123" s="27" t="s">
        <v>85</v>
      </c>
      <c r="M123" s="28" t="s">
        <v>85</v>
      </c>
      <c r="N123" s="28" t="s">
        <v>85</v>
      </c>
      <c r="O123" s="27" t="s">
        <v>85</v>
      </c>
      <c r="P123" s="27" t="s">
        <v>85</v>
      </c>
      <c r="Q123" s="27" t="s">
        <v>84</v>
      </c>
      <c r="R123" s="27" t="s">
        <v>85</v>
      </c>
      <c r="S123" s="27" t="s">
        <v>85</v>
      </c>
      <c r="T123" s="27" t="s">
        <v>85</v>
      </c>
      <c r="U123" s="27" t="s">
        <v>84</v>
      </c>
      <c r="V123" s="27" t="s">
        <v>85</v>
      </c>
      <c r="W123" s="27" t="s">
        <v>85</v>
      </c>
      <c r="X123" s="36" t="s">
        <v>418</v>
      </c>
      <c r="Y123" s="27" t="s">
        <v>419</v>
      </c>
      <c r="Z123" s="65" t="s">
        <v>407</v>
      </c>
      <c r="AA123" s="65" t="s">
        <v>420</v>
      </c>
      <c r="AB123" s="27" t="s">
        <v>117</v>
      </c>
      <c r="AC123" s="27" t="s">
        <v>409</v>
      </c>
      <c r="AD123" s="27" t="s">
        <v>1123</v>
      </c>
      <c r="AE123" s="27" t="s">
        <v>223</v>
      </c>
      <c r="AF123" s="23" t="s">
        <v>1124</v>
      </c>
      <c r="AG123" s="67" t="s">
        <v>1125</v>
      </c>
      <c r="AH123" s="23" t="s">
        <v>1126</v>
      </c>
      <c r="AK123" s="49" t="s">
        <v>1127</v>
      </c>
      <c r="AL123" s="83" t="s">
        <v>79</v>
      </c>
    </row>
    <row r="124" spans="1:38" ht="150" customHeight="1">
      <c r="A124" s="46" t="s">
        <v>1128</v>
      </c>
      <c r="B124" s="23" t="s">
        <v>1129</v>
      </c>
      <c r="C124" s="27">
        <v>2020</v>
      </c>
      <c r="D124" s="27" t="s">
        <v>474</v>
      </c>
      <c r="E124" s="23" t="s">
        <v>957</v>
      </c>
      <c r="F124" s="28" t="s">
        <v>83</v>
      </c>
      <c r="G124" s="27" t="s">
        <v>84</v>
      </c>
      <c r="H124" s="27" t="s">
        <v>84</v>
      </c>
      <c r="I124" s="27" t="s">
        <v>85</v>
      </c>
      <c r="J124" s="27" t="s">
        <v>84</v>
      </c>
      <c r="K124" s="27" t="s">
        <v>84</v>
      </c>
      <c r="L124" s="27" t="s">
        <v>84</v>
      </c>
      <c r="M124" s="28" t="s">
        <v>84</v>
      </c>
      <c r="N124" s="28" t="s">
        <v>84</v>
      </c>
      <c r="O124" s="27" t="s">
        <v>85</v>
      </c>
      <c r="P124" s="27" t="s">
        <v>84</v>
      </c>
      <c r="Q124" s="27" t="s">
        <v>85</v>
      </c>
      <c r="R124" s="27" t="s">
        <v>84</v>
      </c>
      <c r="S124" s="27" t="s">
        <v>84</v>
      </c>
      <c r="T124" s="27" t="s">
        <v>85</v>
      </c>
      <c r="U124" s="27" t="s">
        <v>84</v>
      </c>
      <c r="V124" s="27" t="s">
        <v>84</v>
      </c>
      <c r="W124" s="27" t="s">
        <v>84</v>
      </c>
      <c r="X124" s="36" t="s">
        <v>418</v>
      </c>
      <c r="Y124" s="27" t="s">
        <v>419</v>
      </c>
      <c r="Z124" s="65" t="s">
        <v>407</v>
      </c>
      <c r="AA124" s="65" t="s">
        <v>420</v>
      </c>
      <c r="AB124" s="27" t="s">
        <v>90</v>
      </c>
      <c r="AC124" s="27" t="s">
        <v>409</v>
      </c>
      <c r="AD124" s="27" t="s">
        <v>1130</v>
      </c>
      <c r="AE124" s="27" t="s">
        <v>223</v>
      </c>
      <c r="AF124" s="23" t="s">
        <v>1131</v>
      </c>
      <c r="AG124" s="67">
        <v>103.63</v>
      </c>
      <c r="AH124" s="23" t="s">
        <v>1132</v>
      </c>
      <c r="AK124" s="49" t="s">
        <v>1133</v>
      </c>
      <c r="AL124" s="23" t="s">
        <v>79</v>
      </c>
    </row>
    <row r="125" spans="1:38" ht="150" customHeight="1">
      <c r="A125" s="46" t="s">
        <v>1134</v>
      </c>
      <c r="B125" s="23" t="s">
        <v>1135</v>
      </c>
      <c r="C125" s="27">
        <v>2025</v>
      </c>
      <c r="D125" s="27" t="s">
        <v>474</v>
      </c>
      <c r="E125" s="23" t="s">
        <v>957</v>
      </c>
      <c r="F125" s="28" t="s">
        <v>196</v>
      </c>
      <c r="G125" s="27" t="s">
        <v>84</v>
      </c>
      <c r="H125" s="27" t="s">
        <v>84</v>
      </c>
      <c r="I125" s="27" t="s">
        <v>85</v>
      </c>
      <c r="J125" s="27" t="s">
        <v>84</v>
      </c>
      <c r="K125" s="27" t="s">
        <v>84</v>
      </c>
      <c r="L125" s="27" t="s">
        <v>84</v>
      </c>
      <c r="M125" s="28" t="s">
        <v>84</v>
      </c>
      <c r="N125" s="28" t="s">
        <v>84</v>
      </c>
      <c r="O125" s="27" t="s">
        <v>84</v>
      </c>
      <c r="P125" s="27" t="s">
        <v>84</v>
      </c>
      <c r="Q125" s="27" t="s">
        <v>84</v>
      </c>
      <c r="R125" s="27" t="s">
        <v>84</v>
      </c>
      <c r="S125" s="27" t="s">
        <v>84</v>
      </c>
      <c r="T125" s="27" t="s">
        <v>85</v>
      </c>
      <c r="U125" s="27" t="s">
        <v>84</v>
      </c>
      <c r="V125" s="27" t="s">
        <v>84</v>
      </c>
      <c r="W125" s="27" t="s">
        <v>84</v>
      </c>
      <c r="X125" s="36" t="s">
        <v>418</v>
      </c>
      <c r="Y125" s="27" t="s">
        <v>419</v>
      </c>
      <c r="Z125" s="65" t="s">
        <v>407</v>
      </c>
      <c r="AA125" s="65" t="s">
        <v>420</v>
      </c>
      <c r="AB125" s="27" t="s">
        <v>90</v>
      </c>
      <c r="AC125" s="27" t="s">
        <v>409</v>
      </c>
      <c r="AD125" s="27" t="s">
        <v>1136</v>
      </c>
      <c r="AE125" s="27" t="s">
        <v>223</v>
      </c>
      <c r="AF125" s="25" t="s">
        <v>1137</v>
      </c>
      <c r="AG125" s="67"/>
      <c r="AH125" s="23" t="s">
        <v>1138</v>
      </c>
      <c r="AJ125" s="23" t="s">
        <v>1139</v>
      </c>
      <c r="AL125" s="83" t="s">
        <v>79</v>
      </c>
    </row>
    <row r="126" spans="1:38" ht="150" customHeight="1">
      <c r="A126" s="46" t="s">
        <v>1140</v>
      </c>
      <c r="B126" s="23" t="s">
        <v>1141</v>
      </c>
      <c r="C126" s="27">
        <v>2022</v>
      </c>
      <c r="D126" s="27" t="s">
        <v>474</v>
      </c>
      <c r="E126" s="23" t="s">
        <v>1079</v>
      </c>
      <c r="F126" s="28" t="s">
        <v>83</v>
      </c>
      <c r="G126" s="27" t="s">
        <v>84</v>
      </c>
      <c r="H126" s="27" t="s">
        <v>84</v>
      </c>
      <c r="I126" s="27" t="s">
        <v>84</v>
      </c>
      <c r="J126" s="27" t="s">
        <v>84</v>
      </c>
      <c r="K126" s="27" t="s">
        <v>84</v>
      </c>
      <c r="L126" s="27" t="s">
        <v>84</v>
      </c>
      <c r="M126" s="28" t="s">
        <v>85</v>
      </c>
      <c r="N126" s="28" t="s">
        <v>84</v>
      </c>
      <c r="O126" s="27" t="s">
        <v>84</v>
      </c>
      <c r="P126" s="27" t="s">
        <v>84</v>
      </c>
      <c r="Q126" s="27" t="s">
        <v>84</v>
      </c>
      <c r="R126" s="27" t="s">
        <v>84</v>
      </c>
      <c r="S126" s="27" t="s">
        <v>84</v>
      </c>
      <c r="T126" s="27" t="s">
        <v>85</v>
      </c>
      <c r="U126" s="27" t="s">
        <v>84</v>
      </c>
      <c r="V126" s="27" t="s">
        <v>84</v>
      </c>
      <c r="W126" s="27" t="s">
        <v>84</v>
      </c>
      <c r="X126" s="36" t="s">
        <v>418</v>
      </c>
      <c r="Y126" s="27" t="s">
        <v>419</v>
      </c>
      <c r="Z126" s="65" t="s">
        <v>407</v>
      </c>
      <c r="AA126" s="65" t="s">
        <v>420</v>
      </c>
      <c r="AB126" s="27" t="s">
        <v>90</v>
      </c>
      <c r="AC126" s="27" t="s">
        <v>409</v>
      </c>
      <c r="AD126" s="27" t="s">
        <v>1142</v>
      </c>
      <c r="AE126" s="27" t="s">
        <v>1143</v>
      </c>
      <c r="AF126" s="23" t="s">
        <v>1144</v>
      </c>
      <c r="AG126" s="67" t="s">
        <v>1026</v>
      </c>
      <c r="AH126" s="23" t="s">
        <v>1145</v>
      </c>
      <c r="AK126" s="49" t="s">
        <v>1146</v>
      </c>
      <c r="AL126" s="23" t="s">
        <v>79</v>
      </c>
    </row>
    <row r="127" spans="1:38" ht="150" customHeight="1">
      <c r="A127" s="46" t="s">
        <v>1147</v>
      </c>
      <c r="B127" s="23" t="s">
        <v>1148</v>
      </c>
      <c r="C127" s="27">
        <v>2023</v>
      </c>
      <c r="D127" s="27" t="s">
        <v>474</v>
      </c>
      <c r="E127" s="23" t="s">
        <v>957</v>
      </c>
      <c r="F127" s="28" t="s">
        <v>83</v>
      </c>
      <c r="G127" s="27" t="s">
        <v>84</v>
      </c>
      <c r="H127" s="27" t="s">
        <v>84</v>
      </c>
      <c r="I127" s="27" t="s">
        <v>84</v>
      </c>
      <c r="J127" s="27" t="s">
        <v>84</v>
      </c>
      <c r="K127" s="27" t="s">
        <v>84</v>
      </c>
      <c r="L127" s="27" t="s">
        <v>84</v>
      </c>
      <c r="M127" s="28" t="s">
        <v>85</v>
      </c>
      <c r="N127" s="28" t="s">
        <v>84</v>
      </c>
      <c r="O127" s="27" t="s">
        <v>84</v>
      </c>
      <c r="P127" s="27" t="s">
        <v>84</v>
      </c>
      <c r="Q127" s="27" t="s">
        <v>84</v>
      </c>
      <c r="R127" s="27" t="s">
        <v>84</v>
      </c>
      <c r="S127" s="27" t="s">
        <v>84</v>
      </c>
      <c r="T127" s="27" t="s">
        <v>85</v>
      </c>
      <c r="U127" s="27" t="s">
        <v>84</v>
      </c>
      <c r="V127" s="27" t="s">
        <v>84</v>
      </c>
      <c r="W127" s="27" t="s">
        <v>84</v>
      </c>
      <c r="X127" s="36" t="s">
        <v>418</v>
      </c>
      <c r="Y127" s="27" t="s">
        <v>419</v>
      </c>
      <c r="Z127" s="65" t="s">
        <v>407</v>
      </c>
      <c r="AA127" s="65" t="s">
        <v>420</v>
      </c>
      <c r="AB127" s="27" t="s">
        <v>90</v>
      </c>
      <c r="AC127" s="27" t="s">
        <v>409</v>
      </c>
      <c r="AD127" s="27" t="s">
        <v>1149</v>
      </c>
      <c r="AE127" s="27" t="s">
        <v>168</v>
      </c>
      <c r="AF127" s="23" t="s">
        <v>1150</v>
      </c>
      <c r="AG127" s="67">
        <v>7</v>
      </c>
      <c r="AH127" s="23" t="s">
        <v>1151</v>
      </c>
      <c r="AJ127" s="23" t="s">
        <v>1152</v>
      </c>
      <c r="AK127" s="49" t="s">
        <v>1153</v>
      </c>
      <c r="AL127" s="83" t="s">
        <v>79</v>
      </c>
    </row>
    <row r="128" spans="1:38" ht="150" customHeight="1">
      <c r="A128" s="46" t="s">
        <v>1154</v>
      </c>
      <c r="B128" s="23" t="s">
        <v>1155</v>
      </c>
      <c r="C128" s="27">
        <v>2023</v>
      </c>
      <c r="D128" s="27" t="s">
        <v>474</v>
      </c>
      <c r="E128" s="23" t="s">
        <v>957</v>
      </c>
      <c r="F128" s="28" t="s">
        <v>83</v>
      </c>
      <c r="G128" s="27" t="s">
        <v>84</v>
      </c>
      <c r="H128" s="27" t="s">
        <v>84</v>
      </c>
      <c r="I128" s="27" t="s">
        <v>85</v>
      </c>
      <c r="J128" s="27" t="s">
        <v>84</v>
      </c>
      <c r="K128" s="27" t="s">
        <v>84</v>
      </c>
      <c r="L128" s="27" t="s">
        <v>85</v>
      </c>
      <c r="M128" s="28" t="s">
        <v>84</v>
      </c>
      <c r="N128" s="28" t="s">
        <v>85</v>
      </c>
      <c r="O128" s="27" t="s">
        <v>84</v>
      </c>
      <c r="P128" s="27" t="s">
        <v>84</v>
      </c>
      <c r="Q128" s="27" t="s">
        <v>85</v>
      </c>
      <c r="R128" s="27" t="s">
        <v>84</v>
      </c>
      <c r="S128" s="27" t="s">
        <v>84</v>
      </c>
      <c r="T128" s="27" t="s">
        <v>84</v>
      </c>
      <c r="U128" s="27" t="s">
        <v>84</v>
      </c>
      <c r="V128" s="27" t="s">
        <v>84</v>
      </c>
      <c r="W128" s="27" t="s">
        <v>85</v>
      </c>
      <c r="X128" s="36" t="s">
        <v>418</v>
      </c>
      <c r="Y128" s="27" t="s">
        <v>419</v>
      </c>
      <c r="Z128" s="65" t="s">
        <v>407</v>
      </c>
      <c r="AA128" s="65" t="s">
        <v>420</v>
      </c>
      <c r="AB128" s="27" t="s">
        <v>90</v>
      </c>
      <c r="AC128" s="27" t="s">
        <v>409</v>
      </c>
      <c r="AD128" s="27" t="s">
        <v>1156</v>
      </c>
      <c r="AE128" s="27" t="s">
        <v>223</v>
      </c>
      <c r="AG128" s="67">
        <v>2</v>
      </c>
      <c r="AH128" s="23" t="s">
        <v>1157</v>
      </c>
      <c r="AK128" s="48" t="s">
        <v>1158</v>
      </c>
      <c r="AL128" s="23" t="s">
        <v>79</v>
      </c>
    </row>
    <row r="129" spans="1:38" ht="150" customHeight="1">
      <c r="A129" s="46" t="s">
        <v>1159</v>
      </c>
      <c r="B129" s="23" t="s">
        <v>1160</v>
      </c>
      <c r="C129" s="27">
        <v>2015</v>
      </c>
      <c r="D129" s="27" t="s">
        <v>1161</v>
      </c>
      <c r="E129" s="23" t="s">
        <v>1162</v>
      </c>
      <c r="F129" s="28" t="s">
        <v>83</v>
      </c>
      <c r="G129" s="27" t="s">
        <v>84</v>
      </c>
      <c r="H129" s="27" t="s">
        <v>84</v>
      </c>
      <c r="I129" s="27" t="s">
        <v>84</v>
      </c>
      <c r="J129" s="27" t="s">
        <v>84</v>
      </c>
      <c r="K129" s="27" t="s">
        <v>84</v>
      </c>
      <c r="L129" s="27" t="s">
        <v>85</v>
      </c>
      <c r="M129" s="28" t="s">
        <v>84</v>
      </c>
      <c r="N129" s="28" t="s">
        <v>84</v>
      </c>
      <c r="O129" s="27" t="s">
        <v>85</v>
      </c>
      <c r="P129" s="27" t="s">
        <v>84</v>
      </c>
      <c r="Q129" s="27" t="s">
        <v>84</v>
      </c>
      <c r="R129" s="27" t="s">
        <v>84</v>
      </c>
      <c r="S129" s="27" t="s">
        <v>84</v>
      </c>
      <c r="T129" s="27" t="s">
        <v>84</v>
      </c>
      <c r="U129" s="27" t="s">
        <v>85</v>
      </c>
      <c r="V129" s="27" t="s">
        <v>84</v>
      </c>
      <c r="W129" s="27" t="s">
        <v>84</v>
      </c>
      <c r="X129" s="36" t="s">
        <v>138</v>
      </c>
      <c r="Y129" s="27" t="s">
        <v>1163</v>
      </c>
      <c r="Z129" s="27" t="s">
        <v>127</v>
      </c>
      <c r="AA129" s="27" t="s">
        <v>323</v>
      </c>
      <c r="AB129" s="27" t="s">
        <v>117</v>
      </c>
      <c r="AC129" s="27" t="s">
        <v>91</v>
      </c>
      <c r="AD129" s="27" t="s">
        <v>1164</v>
      </c>
      <c r="AE129" s="27" t="s">
        <v>106</v>
      </c>
      <c r="AF129" s="23" t="s">
        <v>1165</v>
      </c>
      <c r="AG129" s="67">
        <v>5</v>
      </c>
      <c r="AH129" s="23" t="s">
        <v>1166</v>
      </c>
      <c r="AI129" s="23" t="s">
        <v>1167</v>
      </c>
      <c r="AJ129" s="23" t="s">
        <v>1168</v>
      </c>
      <c r="AK129" s="48" t="s">
        <v>1169</v>
      </c>
      <c r="AL129" s="83" t="s">
        <v>112</v>
      </c>
    </row>
    <row r="130" spans="1:38" ht="150" customHeight="1">
      <c r="A130" s="46" t="s">
        <v>1170</v>
      </c>
      <c r="B130" s="23" t="s">
        <v>1171</v>
      </c>
      <c r="C130" s="27">
        <v>2024</v>
      </c>
      <c r="D130" s="27" t="s">
        <v>1161</v>
      </c>
      <c r="E130" s="23" t="s">
        <v>116</v>
      </c>
      <c r="F130" s="28" t="s">
        <v>83</v>
      </c>
      <c r="G130" s="27" t="s">
        <v>84</v>
      </c>
      <c r="H130" s="27" t="s">
        <v>84</v>
      </c>
      <c r="I130" s="27" t="s">
        <v>84</v>
      </c>
      <c r="J130" s="27" t="s">
        <v>84</v>
      </c>
      <c r="K130" s="27" t="s">
        <v>84</v>
      </c>
      <c r="L130" s="27" t="s">
        <v>85</v>
      </c>
      <c r="M130" s="28" t="s">
        <v>84</v>
      </c>
      <c r="N130" s="28" t="s">
        <v>84</v>
      </c>
      <c r="O130" s="27" t="s">
        <v>84</v>
      </c>
      <c r="P130" s="27" t="s">
        <v>85</v>
      </c>
      <c r="Q130" s="27" t="s">
        <v>84</v>
      </c>
      <c r="R130" s="27" t="s">
        <v>85</v>
      </c>
      <c r="S130" s="27" t="s">
        <v>84</v>
      </c>
      <c r="T130" s="27" t="s">
        <v>85</v>
      </c>
      <c r="U130" s="27" t="s">
        <v>84</v>
      </c>
      <c r="V130" s="27" t="s">
        <v>85</v>
      </c>
      <c r="W130" s="27" t="s">
        <v>84</v>
      </c>
      <c r="X130" s="36" t="s">
        <v>186</v>
      </c>
      <c r="Y130" s="27" t="s">
        <v>87</v>
      </c>
      <c r="Z130" s="27" t="s">
        <v>103</v>
      </c>
      <c r="AA130" s="27" t="s">
        <v>89</v>
      </c>
      <c r="AB130" s="27" t="s">
        <v>117</v>
      </c>
      <c r="AC130" s="27" t="s">
        <v>91</v>
      </c>
      <c r="AD130" s="27" t="s">
        <v>1172</v>
      </c>
      <c r="AE130" s="27" t="s">
        <v>168</v>
      </c>
      <c r="AF130" s="23" t="s">
        <v>1173</v>
      </c>
      <c r="AG130" s="67">
        <v>100</v>
      </c>
      <c r="AH130" s="23" t="s">
        <v>1174</v>
      </c>
      <c r="AI130" s="23" t="s">
        <v>1175</v>
      </c>
      <c r="AJ130" s="23" t="s">
        <v>1176</v>
      </c>
      <c r="AK130" s="48" t="s">
        <v>1177</v>
      </c>
      <c r="AL130" s="64" t="s">
        <v>79</v>
      </c>
    </row>
    <row r="131" spans="1:38" ht="150" customHeight="1">
      <c r="A131" s="46" t="s">
        <v>1178</v>
      </c>
      <c r="B131" s="23" t="s">
        <v>1179</v>
      </c>
      <c r="C131" s="27">
        <v>2022</v>
      </c>
      <c r="D131" s="27" t="s">
        <v>1161</v>
      </c>
      <c r="E131" s="23" t="s">
        <v>1180</v>
      </c>
      <c r="F131" s="28" t="s">
        <v>83</v>
      </c>
      <c r="G131" s="27" t="s">
        <v>84</v>
      </c>
      <c r="H131" s="27" t="s">
        <v>84</v>
      </c>
      <c r="I131" s="27" t="s">
        <v>84</v>
      </c>
      <c r="J131" s="27" t="s">
        <v>84</v>
      </c>
      <c r="K131" s="27" t="s">
        <v>85</v>
      </c>
      <c r="L131" s="27" t="s">
        <v>84</v>
      </c>
      <c r="M131" s="28" t="s">
        <v>84</v>
      </c>
      <c r="N131" s="28" t="s">
        <v>84</v>
      </c>
      <c r="O131" s="27" t="s">
        <v>84</v>
      </c>
      <c r="P131" s="27" t="s">
        <v>84</v>
      </c>
      <c r="Q131" s="27" t="s">
        <v>85</v>
      </c>
      <c r="R131" s="27" t="s">
        <v>84</v>
      </c>
      <c r="S131" s="27" t="s">
        <v>84</v>
      </c>
      <c r="T131" s="27" t="s">
        <v>84</v>
      </c>
      <c r="U131" s="27" t="s">
        <v>84</v>
      </c>
      <c r="V131" s="27" t="s">
        <v>84</v>
      </c>
      <c r="W131" s="27" t="s">
        <v>84</v>
      </c>
      <c r="X131" s="36" t="s">
        <v>138</v>
      </c>
      <c r="Y131" s="27" t="s">
        <v>139</v>
      </c>
      <c r="Z131" s="27" t="s">
        <v>140</v>
      </c>
      <c r="AA131" s="27" t="s">
        <v>141</v>
      </c>
      <c r="AB131" s="27" t="s">
        <v>128</v>
      </c>
      <c r="AC131" s="27" t="s">
        <v>196</v>
      </c>
      <c r="AD131" s="27" t="s">
        <v>435</v>
      </c>
      <c r="AE131" s="27" t="s">
        <v>1181</v>
      </c>
      <c r="AF131" s="23" t="s">
        <v>1182</v>
      </c>
      <c r="AG131" s="67">
        <v>200</v>
      </c>
      <c r="AH131" s="23" t="s">
        <v>1183</v>
      </c>
      <c r="AI131" s="23" t="s">
        <v>1184</v>
      </c>
      <c r="AJ131" s="23" t="s">
        <v>1185</v>
      </c>
      <c r="AK131" s="48" t="s">
        <v>1186</v>
      </c>
      <c r="AL131" s="83" t="s">
        <v>435</v>
      </c>
    </row>
    <row r="132" spans="1:38" ht="150" customHeight="1">
      <c r="A132" s="46" t="s">
        <v>1187</v>
      </c>
      <c r="B132" s="23" t="s">
        <v>1188</v>
      </c>
      <c r="C132" s="27">
        <v>2024</v>
      </c>
      <c r="D132" s="27" t="s">
        <v>1161</v>
      </c>
      <c r="E132" s="23" t="s">
        <v>957</v>
      </c>
      <c r="F132" s="28" t="s">
        <v>196</v>
      </c>
      <c r="G132" s="27" t="s">
        <v>84</v>
      </c>
      <c r="H132" s="27" t="s">
        <v>84</v>
      </c>
      <c r="I132" s="27" t="s">
        <v>84</v>
      </c>
      <c r="J132" s="27" t="s">
        <v>84</v>
      </c>
      <c r="K132" s="27" t="s">
        <v>84</v>
      </c>
      <c r="L132" s="27" t="s">
        <v>85</v>
      </c>
      <c r="M132" s="28" t="s">
        <v>84</v>
      </c>
      <c r="N132" s="28" t="s">
        <v>84</v>
      </c>
      <c r="O132" s="27" t="s">
        <v>85</v>
      </c>
      <c r="P132" s="27" t="s">
        <v>85</v>
      </c>
      <c r="Q132" s="27" t="s">
        <v>85</v>
      </c>
      <c r="R132" s="27" t="s">
        <v>85</v>
      </c>
      <c r="S132" s="27" t="s">
        <v>85</v>
      </c>
      <c r="T132" s="27" t="s">
        <v>85</v>
      </c>
      <c r="U132" s="27" t="s">
        <v>85</v>
      </c>
      <c r="V132" s="27" t="s">
        <v>85</v>
      </c>
      <c r="W132" s="27" t="s">
        <v>85</v>
      </c>
      <c r="X132" s="36" t="s">
        <v>186</v>
      </c>
      <c r="Y132" s="27" t="s">
        <v>87</v>
      </c>
      <c r="Z132" s="27" t="s">
        <v>89</v>
      </c>
      <c r="AA132" s="27" t="s">
        <v>89</v>
      </c>
      <c r="AB132" s="27" t="s">
        <v>117</v>
      </c>
      <c r="AC132" s="27" t="s">
        <v>91</v>
      </c>
      <c r="AD132" s="27" t="s">
        <v>808</v>
      </c>
      <c r="AE132" s="27" t="s">
        <v>466</v>
      </c>
      <c r="AF132" s="23" t="s">
        <v>1189</v>
      </c>
      <c r="AG132" s="67">
        <v>2500</v>
      </c>
      <c r="AH132" s="23" t="s">
        <v>1190</v>
      </c>
      <c r="AK132" s="49" t="s">
        <v>1191</v>
      </c>
      <c r="AL132" s="23" t="s">
        <v>79</v>
      </c>
    </row>
    <row r="133" spans="1:38" ht="150" customHeight="1">
      <c r="A133" s="46" t="s">
        <v>1192</v>
      </c>
      <c r="B133" s="23" t="s">
        <v>1193</v>
      </c>
      <c r="C133" s="27">
        <v>2019</v>
      </c>
      <c r="D133" s="27" t="s">
        <v>1161</v>
      </c>
      <c r="F133" s="28" t="s">
        <v>83</v>
      </c>
      <c r="G133" s="27" t="s">
        <v>84</v>
      </c>
      <c r="H133" s="27" t="s">
        <v>85</v>
      </c>
      <c r="I133" s="27" t="s">
        <v>85</v>
      </c>
      <c r="J133" s="27" t="s">
        <v>84</v>
      </c>
      <c r="K133" s="27" t="s">
        <v>84</v>
      </c>
      <c r="L133" s="27" t="s">
        <v>84</v>
      </c>
      <c r="M133" s="28" t="s">
        <v>84</v>
      </c>
      <c r="N133" s="28" t="s">
        <v>85</v>
      </c>
      <c r="O133" s="27" t="s">
        <v>84</v>
      </c>
      <c r="P133" s="27" t="s">
        <v>84</v>
      </c>
      <c r="Q133" s="27" t="s">
        <v>84</v>
      </c>
      <c r="R133" s="27" t="s">
        <v>84</v>
      </c>
      <c r="S133" s="27" t="s">
        <v>84</v>
      </c>
      <c r="T133" s="27" t="s">
        <v>85</v>
      </c>
      <c r="U133" s="27" t="s">
        <v>84</v>
      </c>
      <c r="V133" s="27" t="s">
        <v>84</v>
      </c>
      <c r="W133" s="27" t="s">
        <v>84</v>
      </c>
      <c r="X133" s="36" t="s">
        <v>152</v>
      </c>
      <c r="Y133" s="27" t="s">
        <v>87</v>
      </c>
      <c r="Z133" s="27" t="s">
        <v>88</v>
      </c>
      <c r="AA133" s="27" t="s">
        <v>89</v>
      </c>
      <c r="AB133" s="27" t="s">
        <v>90</v>
      </c>
      <c r="AC133" s="27" t="s">
        <v>91</v>
      </c>
      <c r="AD133" s="27" t="s">
        <v>913</v>
      </c>
      <c r="AE133" s="27" t="s">
        <v>251</v>
      </c>
      <c r="AF133" s="23" t="s">
        <v>1194</v>
      </c>
      <c r="AG133" s="67">
        <v>5.8</v>
      </c>
      <c r="AH133" s="23" t="s">
        <v>1195</v>
      </c>
      <c r="AI133" s="23" t="s">
        <v>1196</v>
      </c>
      <c r="AJ133" s="23" t="s">
        <v>1197</v>
      </c>
      <c r="AK133" s="49" t="s">
        <v>1198</v>
      </c>
      <c r="AL133" s="83" t="s">
        <v>79</v>
      </c>
    </row>
    <row r="134" spans="1:38" ht="150" customHeight="1">
      <c r="A134" s="46" t="s">
        <v>1199</v>
      </c>
      <c r="B134" s="23" t="s">
        <v>1200</v>
      </c>
      <c r="C134" s="27">
        <v>2022</v>
      </c>
      <c r="D134" s="27" t="s">
        <v>879</v>
      </c>
      <c r="E134" s="23" t="s">
        <v>1201</v>
      </c>
      <c r="F134" s="28" t="s">
        <v>165</v>
      </c>
      <c r="G134" s="27" t="s">
        <v>84</v>
      </c>
      <c r="H134" s="27" t="s">
        <v>85</v>
      </c>
      <c r="I134" s="27" t="s">
        <v>85</v>
      </c>
      <c r="J134" s="27" t="s">
        <v>84</v>
      </c>
      <c r="K134" s="27" t="s">
        <v>84</v>
      </c>
      <c r="L134" s="27" t="s">
        <v>84</v>
      </c>
      <c r="M134" s="28" t="s">
        <v>84</v>
      </c>
      <c r="N134" s="28" t="s">
        <v>85</v>
      </c>
      <c r="O134" s="27" t="s">
        <v>85</v>
      </c>
      <c r="P134" s="27" t="s">
        <v>84</v>
      </c>
      <c r="Q134" s="27" t="s">
        <v>84</v>
      </c>
      <c r="R134" s="27" t="s">
        <v>84</v>
      </c>
      <c r="S134" s="27" t="s">
        <v>84</v>
      </c>
      <c r="T134" s="27" t="s">
        <v>85</v>
      </c>
      <c r="U134" s="27" t="s">
        <v>85</v>
      </c>
      <c r="V134" s="27" t="s">
        <v>84</v>
      </c>
      <c r="W134" s="27" t="s">
        <v>84</v>
      </c>
      <c r="X134" s="36" t="s">
        <v>152</v>
      </c>
      <c r="Y134" s="27" t="s">
        <v>149</v>
      </c>
      <c r="Z134" s="65" t="s">
        <v>407</v>
      </c>
      <c r="AA134" s="27" t="s">
        <v>695</v>
      </c>
      <c r="AB134" s="27" t="s">
        <v>128</v>
      </c>
      <c r="AC134" s="27" t="s">
        <v>409</v>
      </c>
      <c r="AD134" s="27" t="s">
        <v>967</v>
      </c>
      <c r="AE134" s="27" t="s">
        <v>93</v>
      </c>
      <c r="AF134" s="23" t="s">
        <v>1202</v>
      </c>
      <c r="AG134" s="27" t="s">
        <v>1203</v>
      </c>
      <c r="AH134" s="23" t="s">
        <v>1204</v>
      </c>
      <c r="AJ134" s="23" t="s">
        <v>1205</v>
      </c>
      <c r="AK134" s="49" t="s">
        <v>1206</v>
      </c>
      <c r="AL134" s="23" t="s">
        <v>79</v>
      </c>
    </row>
    <row r="135" spans="1:38" ht="150" customHeight="1">
      <c r="A135" s="46" t="s">
        <v>1207</v>
      </c>
      <c r="B135" s="23" t="s">
        <v>1208</v>
      </c>
      <c r="C135" s="27">
        <v>2019</v>
      </c>
      <c r="D135" s="27" t="s">
        <v>879</v>
      </c>
      <c r="E135" s="23" t="s">
        <v>880</v>
      </c>
      <c r="F135" s="28" t="s">
        <v>165</v>
      </c>
      <c r="G135" s="27" t="s">
        <v>85</v>
      </c>
      <c r="H135" s="27" t="s">
        <v>84</v>
      </c>
      <c r="I135" s="27" t="s">
        <v>85</v>
      </c>
      <c r="J135" s="27" t="s">
        <v>84</v>
      </c>
      <c r="K135" s="27" t="s">
        <v>84</v>
      </c>
      <c r="L135" s="27" t="s">
        <v>84</v>
      </c>
      <c r="M135" s="28" t="s">
        <v>84</v>
      </c>
      <c r="N135" s="28" t="s">
        <v>85</v>
      </c>
      <c r="O135" s="27" t="s">
        <v>85</v>
      </c>
      <c r="P135" s="27" t="s">
        <v>84</v>
      </c>
      <c r="Q135" s="27" t="s">
        <v>84</v>
      </c>
      <c r="R135" s="27" t="s">
        <v>84</v>
      </c>
      <c r="S135" s="27" t="s">
        <v>84</v>
      </c>
      <c r="T135" s="27" t="s">
        <v>84</v>
      </c>
      <c r="U135" s="27" t="s">
        <v>84</v>
      </c>
      <c r="V135" s="27" t="s">
        <v>84</v>
      </c>
      <c r="W135" s="27" t="s">
        <v>84</v>
      </c>
      <c r="X135" s="36" t="s">
        <v>102</v>
      </c>
      <c r="Y135" s="27" t="s">
        <v>561</v>
      </c>
      <c r="Z135" s="27" t="s">
        <v>127</v>
      </c>
      <c r="AA135" s="27" t="s">
        <v>440</v>
      </c>
      <c r="AB135" s="27" t="s">
        <v>128</v>
      </c>
      <c r="AC135" s="27" t="s">
        <v>91</v>
      </c>
      <c r="AD135" s="27" t="s">
        <v>881</v>
      </c>
      <c r="AE135" s="27" t="s">
        <v>143</v>
      </c>
      <c r="AF135" s="23" t="s">
        <v>1209</v>
      </c>
      <c r="AG135" s="27" t="s">
        <v>1210</v>
      </c>
      <c r="AH135" s="23" t="s">
        <v>1211</v>
      </c>
      <c r="AI135" s="23" t="s">
        <v>1212</v>
      </c>
      <c r="AJ135" s="23" t="s">
        <v>1213</v>
      </c>
      <c r="AK135" s="49" t="s">
        <v>1214</v>
      </c>
      <c r="AL135" s="83" t="s">
        <v>112</v>
      </c>
    </row>
    <row r="136" spans="1:38" ht="150" customHeight="1">
      <c r="A136" s="46" t="s">
        <v>1216</v>
      </c>
      <c r="B136" s="23" t="s">
        <v>1217</v>
      </c>
      <c r="C136" s="27">
        <v>2024</v>
      </c>
      <c r="D136" s="27" t="s">
        <v>879</v>
      </c>
      <c r="E136" s="23" t="s">
        <v>1218</v>
      </c>
      <c r="F136" s="28" t="s">
        <v>165</v>
      </c>
      <c r="G136" s="27" t="s">
        <v>85</v>
      </c>
      <c r="H136" s="27" t="s">
        <v>85</v>
      </c>
      <c r="I136" s="27" t="s">
        <v>85</v>
      </c>
      <c r="J136" s="27" t="s">
        <v>84</v>
      </c>
      <c r="K136" s="27" t="s">
        <v>84</v>
      </c>
      <c r="L136" s="27" t="s">
        <v>84</v>
      </c>
      <c r="M136" s="28" t="s">
        <v>84</v>
      </c>
      <c r="N136" s="28" t="s">
        <v>85</v>
      </c>
      <c r="O136" s="27" t="s">
        <v>85</v>
      </c>
      <c r="P136" s="27" t="s">
        <v>84</v>
      </c>
      <c r="Q136" s="27" t="s">
        <v>84</v>
      </c>
      <c r="R136" s="27" t="s">
        <v>85</v>
      </c>
      <c r="S136" s="27" t="s">
        <v>85</v>
      </c>
      <c r="T136" s="27" t="s">
        <v>85</v>
      </c>
      <c r="U136" s="27" t="s">
        <v>84</v>
      </c>
      <c r="V136" s="27" t="s">
        <v>84</v>
      </c>
      <c r="W136" s="27" t="s">
        <v>84</v>
      </c>
      <c r="X136" s="36" t="s">
        <v>102</v>
      </c>
      <c r="Y136" s="27" t="s">
        <v>87</v>
      </c>
      <c r="Z136" s="27" t="s">
        <v>231</v>
      </c>
      <c r="AA136" s="27" t="s">
        <v>89</v>
      </c>
      <c r="AB136" s="27" t="s">
        <v>90</v>
      </c>
      <c r="AC136" s="27" t="s">
        <v>91</v>
      </c>
      <c r="AD136" s="27" t="s">
        <v>1219</v>
      </c>
      <c r="AE136" s="27" t="s">
        <v>251</v>
      </c>
      <c r="AF136" s="23" t="s">
        <v>1220</v>
      </c>
      <c r="AG136" s="67">
        <v>350</v>
      </c>
      <c r="AH136" s="23" t="s">
        <v>1221</v>
      </c>
      <c r="AI136" s="23" t="s">
        <v>1222</v>
      </c>
      <c r="AJ136" s="23" t="s">
        <v>1223</v>
      </c>
      <c r="AK136" s="49" t="s">
        <v>1224</v>
      </c>
      <c r="AL136" s="23" t="s">
        <v>1215</v>
      </c>
    </row>
    <row r="137" spans="1:38" ht="150" customHeight="1">
      <c r="A137" s="46" t="s">
        <v>1225</v>
      </c>
      <c r="B137" s="23" t="s">
        <v>1226</v>
      </c>
      <c r="C137" s="27">
        <v>2022</v>
      </c>
      <c r="D137" s="27" t="s">
        <v>879</v>
      </c>
      <c r="F137" s="28" t="s">
        <v>165</v>
      </c>
      <c r="G137" s="27" t="s">
        <v>84</v>
      </c>
      <c r="H137" s="27" t="s">
        <v>85</v>
      </c>
      <c r="I137" s="27" t="s">
        <v>85</v>
      </c>
      <c r="J137" s="27" t="s">
        <v>85</v>
      </c>
      <c r="K137" s="27" t="s">
        <v>84</v>
      </c>
      <c r="L137" s="27" t="s">
        <v>84</v>
      </c>
      <c r="M137" s="28" t="s">
        <v>84</v>
      </c>
      <c r="N137" s="28" t="s">
        <v>85</v>
      </c>
      <c r="O137" s="27" t="s">
        <v>84</v>
      </c>
      <c r="P137" s="27" t="s">
        <v>85</v>
      </c>
      <c r="Q137" s="27" t="s">
        <v>84</v>
      </c>
      <c r="R137" s="27" t="s">
        <v>84</v>
      </c>
      <c r="S137" s="27" t="s">
        <v>84</v>
      </c>
      <c r="T137" s="27" t="s">
        <v>84</v>
      </c>
      <c r="U137" s="27" t="s">
        <v>84</v>
      </c>
      <c r="V137" s="27" t="s">
        <v>84</v>
      </c>
      <c r="W137" s="27" t="s">
        <v>84</v>
      </c>
      <c r="X137" s="36" t="s">
        <v>186</v>
      </c>
      <c r="Y137" s="27" t="s">
        <v>87</v>
      </c>
      <c r="Z137" s="27" t="s">
        <v>1227</v>
      </c>
      <c r="AA137" s="27" t="s">
        <v>89</v>
      </c>
      <c r="AB137" s="27" t="s">
        <v>104</v>
      </c>
      <c r="AC137" s="27" t="s">
        <v>91</v>
      </c>
      <c r="AD137" s="27" t="s">
        <v>334</v>
      </c>
      <c r="AE137" s="27" t="s">
        <v>223</v>
      </c>
      <c r="AF137" s="23" t="s">
        <v>1228</v>
      </c>
      <c r="AG137" s="27" t="s">
        <v>1229</v>
      </c>
      <c r="AH137" s="23" t="s">
        <v>1230</v>
      </c>
      <c r="AI137" s="23" t="s">
        <v>1231</v>
      </c>
      <c r="AJ137" s="23" t="s">
        <v>1232</v>
      </c>
      <c r="AK137" s="48" t="s">
        <v>1233</v>
      </c>
      <c r="AL137" s="83" t="s">
        <v>112</v>
      </c>
    </row>
    <row r="138" spans="1:38" ht="150" customHeight="1">
      <c r="A138" s="46" t="s">
        <v>1234</v>
      </c>
      <c r="B138" s="23" t="s">
        <v>1235</v>
      </c>
      <c r="C138" s="27">
        <v>2022</v>
      </c>
      <c r="D138" s="27" t="s">
        <v>879</v>
      </c>
      <c r="E138" s="23" t="s">
        <v>1236</v>
      </c>
      <c r="F138" s="28" t="s">
        <v>165</v>
      </c>
      <c r="G138" s="27" t="s">
        <v>84</v>
      </c>
      <c r="H138" s="27" t="s">
        <v>85</v>
      </c>
      <c r="I138" s="27" t="s">
        <v>85</v>
      </c>
      <c r="J138" s="27" t="s">
        <v>84</v>
      </c>
      <c r="K138" s="27" t="s">
        <v>84</v>
      </c>
      <c r="L138" s="27" t="s">
        <v>84</v>
      </c>
      <c r="M138" s="28" t="s">
        <v>84</v>
      </c>
      <c r="N138" s="28" t="s">
        <v>85</v>
      </c>
      <c r="O138" s="27" t="s">
        <v>84</v>
      </c>
      <c r="P138" s="27" t="s">
        <v>85</v>
      </c>
      <c r="Q138" s="27" t="s">
        <v>84</v>
      </c>
      <c r="R138" s="27" t="s">
        <v>84</v>
      </c>
      <c r="S138" s="27" t="s">
        <v>84</v>
      </c>
      <c r="T138" s="27" t="s">
        <v>85</v>
      </c>
      <c r="U138" s="27" t="s">
        <v>85</v>
      </c>
      <c r="V138" s="27" t="s">
        <v>84</v>
      </c>
      <c r="W138" s="27" t="s">
        <v>84</v>
      </c>
      <c r="X138" s="36" t="s">
        <v>152</v>
      </c>
      <c r="Y138" s="27" t="s">
        <v>149</v>
      </c>
      <c r="Z138" s="65" t="s">
        <v>407</v>
      </c>
      <c r="AA138" s="27" t="s">
        <v>695</v>
      </c>
      <c r="AB138" s="27" t="s">
        <v>90</v>
      </c>
      <c r="AC138" s="27" t="s">
        <v>409</v>
      </c>
      <c r="AD138" s="27" t="s">
        <v>967</v>
      </c>
      <c r="AE138" s="27" t="s">
        <v>93</v>
      </c>
      <c r="AF138" s="23" t="s">
        <v>1237</v>
      </c>
      <c r="AG138" s="27" t="s">
        <v>1238</v>
      </c>
      <c r="AH138" s="23" t="s">
        <v>1239</v>
      </c>
      <c r="AI138" s="23" t="s">
        <v>1240</v>
      </c>
      <c r="AJ138" s="23" t="s">
        <v>1241</v>
      </c>
      <c r="AK138" s="48" t="s">
        <v>1242</v>
      </c>
      <c r="AL138" s="23" t="s">
        <v>149</v>
      </c>
    </row>
    <row r="139" spans="1:38" ht="150" customHeight="1">
      <c r="A139" s="46" t="s">
        <v>1243</v>
      </c>
      <c r="B139" s="23" t="s">
        <v>1244</v>
      </c>
      <c r="C139" s="27">
        <v>2024</v>
      </c>
      <c r="D139" s="27" t="s">
        <v>879</v>
      </c>
      <c r="E139" s="23" t="s">
        <v>1245</v>
      </c>
      <c r="F139" s="28" t="s">
        <v>165</v>
      </c>
      <c r="G139" s="27" t="s">
        <v>85</v>
      </c>
      <c r="H139" s="27" t="s">
        <v>85</v>
      </c>
      <c r="I139" s="27" t="s">
        <v>85</v>
      </c>
      <c r="J139" s="27" t="s">
        <v>85</v>
      </c>
      <c r="K139" s="27" t="s">
        <v>84</v>
      </c>
      <c r="L139" s="27" t="s">
        <v>84</v>
      </c>
      <c r="M139" s="28" t="s">
        <v>85</v>
      </c>
      <c r="N139" s="28" t="s">
        <v>85</v>
      </c>
      <c r="O139" s="27" t="s">
        <v>84</v>
      </c>
      <c r="P139" s="27" t="s">
        <v>85</v>
      </c>
      <c r="Q139" s="27" t="s">
        <v>84</v>
      </c>
      <c r="R139" s="27" t="s">
        <v>85</v>
      </c>
      <c r="S139" s="27" t="s">
        <v>84</v>
      </c>
      <c r="T139" s="27" t="s">
        <v>85</v>
      </c>
      <c r="U139" s="27" t="s">
        <v>84</v>
      </c>
      <c r="V139" s="27" t="s">
        <v>84</v>
      </c>
      <c r="W139" s="27" t="s">
        <v>84</v>
      </c>
      <c r="X139" s="36" t="s">
        <v>405</v>
      </c>
      <c r="Y139" s="27" t="s">
        <v>87</v>
      </c>
      <c r="Z139" s="65" t="s">
        <v>407</v>
      </c>
      <c r="AA139" s="27" t="s">
        <v>695</v>
      </c>
      <c r="AB139" s="27" t="s">
        <v>90</v>
      </c>
      <c r="AC139" s="27" t="s">
        <v>91</v>
      </c>
      <c r="AD139" s="27" t="s">
        <v>553</v>
      </c>
      <c r="AE139" s="27" t="s">
        <v>251</v>
      </c>
      <c r="AF139" s="23" t="s">
        <v>1246</v>
      </c>
      <c r="AG139" s="27" t="s">
        <v>116</v>
      </c>
      <c r="AH139" s="23" t="s">
        <v>1247</v>
      </c>
      <c r="AI139" s="23" t="s">
        <v>1248</v>
      </c>
      <c r="AJ139" s="26" t="s">
        <v>1249</v>
      </c>
      <c r="AK139" s="49" t="s">
        <v>1250</v>
      </c>
      <c r="AL139" s="83" t="s">
        <v>549</v>
      </c>
    </row>
    <row r="140" spans="1:38" ht="150" customHeight="1">
      <c r="A140" s="46" t="s">
        <v>1252</v>
      </c>
      <c r="B140" s="23" t="s">
        <v>1253</v>
      </c>
      <c r="C140" s="27">
        <v>2015</v>
      </c>
      <c r="D140" s="27" t="s">
        <v>879</v>
      </c>
      <c r="E140" s="23" t="s">
        <v>1254</v>
      </c>
      <c r="F140" s="28" t="s">
        <v>165</v>
      </c>
      <c r="G140" s="27" t="s">
        <v>85</v>
      </c>
      <c r="H140" s="27" t="s">
        <v>85</v>
      </c>
      <c r="I140" s="27" t="s">
        <v>85</v>
      </c>
      <c r="J140" s="27" t="s">
        <v>85</v>
      </c>
      <c r="K140" s="27" t="s">
        <v>84</v>
      </c>
      <c r="L140" s="27" t="s">
        <v>84</v>
      </c>
      <c r="M140" s="28" t="s">
        <v>84</v>
      </c>
      <c r="N140" s="28" t="s">
        <v>85</v>
      </c>
      <c r="O140" s="27" t="s">
        <v>85</v>
      </c>
      <c r="P140" s="27" t="s">
        <v>84</v>
      </c>
      <c r="Q140" s="27" t="s">
        <v>84</v>
      </c>
      <c r="R140" s="27" t="s">
        <v>84</v>
      </c>
      <c r="S140" s="27" t="s">
        <v>84</v>
      </c>
      <c r="T140" s="27" t="s">
        <v>84</v>
      </c>
      <c r="U140" s="27" t="s">
        <v>84</v>
      </c>
      <c r="V140" s="27" t="s">
        <v>84</v>
      </c>
      <c r="W140" s="27" t="s">
        <v>84</v>
      </c>
      <c r="X140" s="36" t="s">
        <v>405</v>
      </c>
      <c r="Y140" s="27" t="s">
        <v>1251</v>
      </c>
      <c r="Z140" s="27" t="s">
        <v>140</v>
      </c>
      <c r="AA140" s="27" t="s">
        <v>1255</v>
      </c>
      <c r="AB140" s="27" t="s">
        <v>128</v>
      </c>
      <c r="AC140" s="27" t="s">
        <v>409</v>
      </c>
      <c r="AD140" s="27" t="s">
        <v>1256</v>
      </c>
      <c r="AE140" s="27" t="s">
        <v>143</v>
      </c>
      <c r="AF140" s="23" t="s">
        <v>1257</v>
      </c>
      <c r="AG140" s="27" t="s">
        <v>1258</v>
      </c>
      <c r="AH140" s="23" t="s">
        <v>1259</v>
      </c>
      <c r="AI140" s="23" t="s">
        <v>1260</v>
      </c>
      <c r="AJ140" s="23" t="s">
        <v>1261</v>
      </c>
      <c r="AK140" s="51" t="s">
        <v>1262</v>
      </c>
      <c r="AL140" s="23" t="s">
        <v>1251</v>
      </c>
    </row>
    <row r="141" spans="1:38" ht="150" customHeight="1">
      <c r="A141" s="46" t="s">
        <v>1263</v>
      </c>
      <c r="B141" s="23" t="s">
        <v>1264</v>
      </c>
      <c r="C141" s="27">
        <v>2019</v>
      </c>
      <c r="D141" s="27" t="s">
        <v>879</v>
      </c>
      <c r="E141" s="23" t="s">
        <v>1265</v>
      </c>
      <c r="F141" s="28" t="s">
        <v>165</v>
      </c>
      <c r="G141" s="27" t="s">
        <v>84</v>
      </c>
      <c r="H141" s="27" t="s">
        <v>85</v>
      </c>
      <c r="I141" s="27" t="s">
        <v>85</v>
      </c>
      <c r="J141" s="27" t="s">
        <v>84</v>
      </c>
      <c r="K141" s="27" t="s">
        <v>84</v>
      </c>
      <c r="L141" s="27" t="s">
        <v>84</v>
      </c>
      <c r="M141" s="28" t="s">
        <v>84</v>
      </c>
      <c r="N141" s="28" t="s">
        <v>85</v>
      </c>
      <c r="O141" s="27" t="s">
        <v>84</v>
      </c>
      <c r="P141" s="27" t="s">
        <v>84</v>
      </c>
      <c r="Q141" s="27" t="s">
        <v>84</v>
      </c>
      <c r="R141" s="27" t="s">
        <v>84</v>
      </c>
      <c r="S141" s="27" t="s">
        <v>84</v>
      </c>
      <c r="T141" s="27" t="s">
        <v>85</v>
      </c>
      <c r="U141" s="27" t="s">
        <v>84</v>
      </c>
      <c r="V141" s="27" t="s">
        <v>84</v>
      </c>
      <c r="W141" s="27" t="s">
        <v>84</v>
      </c>
      <c r="X141" s="36" t="s">
        <v>152</v>
      </c>
      <c r="Y141" s="27" t="s">
        <v>153</v>
      </c>
      <c r="Z141" s="27" t="s">
        <v>140</v>
      </c>
      <c r="AA141" s="27" t="s">
        <v>154</v>
      </c>
      <c r="AB141" s="27" t="s">
        <v>128</v>
      </c>
      <c r="AC141" s="27" t="s">
        <v>196</v>
      </c>
      <c r="AD141" s="27" t="s">
        <v>1266</v>
      </c>
      <c r="AE141" s="27" t="s">
        <v>251</v>
      </c>
      <c r="AF141" s="23" t="s">
        <v>863</v>
      </c>
      <c r="AG141" s="27" t="s">
        <v>116</v>
      </c>
      <c r="AH141" s="23" t="s">
        <v>1267</v>
      </c>
      <c r="AI141" s="23" t="s">
        <v>1268</v>
      </c>
      <c r="AJ141" s="23" t="s">
        <v>1269</v>
      </c>
      <c r="AK141" s="78" t="s">
        <v>1270</v>
      </c>
      <c r="AL141" s="83" t="s">
        <v>79</v>
      </c>
    </row>
    <row r="142" spans="1:38" ht="150" customHeight="1">
      <c r="A142" s="46" t="s">
        <v>1271</v>
      </c>
      <c r="B142" s="23" t="s">
        <v>1272</v>
      </c>
      <c r="C142" s="27">
        <v>2023</v>
      </c>
      <c r="D142" s="27" t="s">
        <v>879</v>
      </c>
      <c r="E142" s="23" t="s">
        <v>1273</v>
      </c>
      <c r="F142" s="28" t="s">
        <v>165</v>
      </c>
      <c r="G142" s="27" t="s">
        <v>84</v>
      </c>
      <c r="H142" s="27" t="s">
        <v>85</v>
      </c>
      <c r="I142" s="27" t="s">
        <v>85</v>
      </c>
      <c r="J142" s="27" t="s">
        <v>84</v>
      </c>
      <c r="K142" s="27" t="s">
        <v>84</v>
      </c>
      <c r="L142" s="27" t="s">
        <v>84</v>
      </c>
      <c r="M142" s="28" t="s">
        <v>85</v>
      </c>
      <c r="N142" s="28" t="s">
        <v>85</v>
      </c>
      <c r="O142" s="27" t="s">
        <v>84</v>
      </c>
      <c r="P142" s="27" t="s">
        <v>84</v>
      </c>
      <c r="Q142" s="27" t="s">
        <v>84</v>
      </c>
      <c r="R142" s="27" t="s">
        <v>84</v>
      </c>
      <c r="S142" s="27" t="s">
        <v>84</v>
      </c>
      <c r="T142" s="27" t="s">
        <v>85</v>
      </c>
      <c r="U142" s="27" t="s">
        <v>84</v>
      </c>
      <c r="V142" s="27" t="s">
        <v>84</v>
      </c>
      <c r="W142" s="27" t="s">
        <v>85</v>
      </c>
      <c r="X142" s="36" t="s">
        <v>152</v>
      </c>
      <c r="Y142" s="27" t="s">
        <v>153</v>
      </c>
      <c r="Z142" s="27" t="s">
        <v>140</v>
      </c>
      <c r="AA142" s="27" t="s">
        <v>154</v>
      </c>
      <c r="AB142" s="27" t="s">
        <v>128</v>
      </c>
      <c r="AC142" s="27" t="s">
        <v>196</v>
      </c>
      <c r="AD142" s="27" t="s">
        <v>1266</v>
      </c>
      <c r="AE142" s="27" t="s">
        <v>251</v>
      </c>
      <c r="AF142" s="23" t="s">
        <v>1274</v>
      </c>
      <c r="AG142" s="27" t="s">
        <v>116</v>
      </c>
      <c r="AH142" s="23" t="s">
        <v>1275</v>
      </c>
      <c r="AI142" s="23" t="s">
        <v>1276</v>
      </c>
      <c r="AJ142" s="23" t="s">
        <v>1277</v>
      </c>
      <c r="AK142" s="74" t="s">
        <v>1278</v>
      </c>
      <c r="AL142" s="23" t="s">
        <v>79</v>
      </c>
    </row>
    <row r="143" spans="1:38" ht="150" customHeight="1">
      <c r="A143" s="46" t="s">
        <v>1279</v>
      </c>
      <c r="B143" s="23" t="s">
        <v>1280</v>
      </c>
      <c r="C143" s="27">
        <v>2025</v>
      </c>
      <c r="D143" s="27" t="s">
        <v>879</v>
      </c>
      <c r="E143" s="23" t="s">
        <v>1281</v>
      </c>
      <c r="F143" s="28" t="s">
        <v>165</v>
      </c>
      <c r="G143" s="27" t="s">
        <v>84</v>
      </c>
      <c r="H143" s="27" t="s">
        <v>84</v>
      </c>
      <c r="I143" s="27" t="s">
        <v>85</v>
      </c>
      <c r="J143" s="27" t="s">
        <v>84</v>
      </c>
      <c r="K143" s="27" t="s">
        <v>84</v>
      </c>
      <c r="L143" s="27" t="s">
        <v>84</v>
      </c>
      <c r="M143" s="28" t="s">
        <v>84</v>
      </c>
      <c r="N143" s="28" t="s">
        <v>84</v>
      </c>
      <c r="O143" s="27" t="s">
        <v>84</v>
      </c>
      <c r="P143" s="27" t="s">
        <v>85</v>
      </c>
      <c r="Q143" s="27" t="s">
        <v>84</v>
      </c>
      <c r="R143" s="27" t="s">
        <v>84</v>
      </c>
      <c r="S143" s="27" t="s">
        <v>84</v>
      </c>
      <c r="T143" s="27" t="s">
        <v>85</v>
      </c>
      <c r="U143" s="27" t="s">
        <v>84</v>
      </c>
      <c r="V143" s="27" t="s">
        <v>84</v>
      </c>
      <c r="W143" s="27" t="s">
        <v>84</v>
      </c>
      <c r="X143" s="36" t="s">
        <v>405</v>
      </c>
      <c r="Y143" s="27" t="s">
        <v>549</v>
      </c>
      <c r="Z143" s="65" t="s">
        <v>407</v>
      </c>
      <c r="AA143" s="27" t="s">
        <v>552</v>
      </c>
      <c r="AB143" s="27" t="s">
        <v>128</v>
      </c>
      <c r="AC143" s="27" t="s">
        <v>409</v>
      </c>
      <c r="AD143" s="27" t="s">
        <v>553</v>
      </c>
      <c r="AE143" s="27" t="s">
        <v>1181</v>
      </c>
      <c r="AF143" s="23" t="s">
        <v>1282</v>
      </c>
      <c r="AG143" s="67">
        <f>5000/0.92</f>
        <v>5434.782608695652</v>
      </c>
      <c r="AH143" s="24" t="s">
        <v>1283</v>
      </c>
      <c r="AI143" s="23" t="s">
        <v>1284</v>
      </c>
      <c r="AJ143" s="23" t="s">
        <v>1285</v>
      </c>
      <c r="AK143" s="76" t="s">
        <v>1286</v>
      </c>
      <c r="AL143" s="83" t="s">
        <v>79</v>
      </c>
    </row>
    <row r="144" spans="1:38" ht="150" customHeight="1">
      <c r="A144" s="47" t="s">
        <v>1287</v>
      </c>
      <c r="B144" s="38" t="s">
        <v>1288</v>
      </c>
      <c r="C144" s="39">
        <v>2024</v>
      </c>
      <c r="D144" s="39" t="s">
        <v>879</v>
      </c>
      <c r="E144" s="38" t="s">
        <v>116</v>
      </c>
      <c r="F144" s="44" t="s">
        <v>165</v>
      </c>
      <c r="G144" s="39" t="s">
        <v>84</v>
      </c>
      <c r="H144" s="39" t="s">
        <v>85</v>
      </c>
      <c r="I144" s="39" t="s">
        <v>84</v>
      </c>
      <c r="J144" s="39" t="s">
        <v>85</v>
      </c>
      <c r="K144" s="39" t="s">
        <v>84</v>
      </c>
      <c r="L144" s="39" t="s">
        <v>84</v>
      </c>
      <c r="M144" s="44" t="s">
        <v>84</v>
      </c>
      <c r="N144" s="28" t="s">
        <v>85</v>
      </c>
      <c r="O144" s="27" t="s">
        <v>85</v>
      </c>
      <c r="P144" s="39" t="s">
        <v>84</v>
      </c>
      <c r="Q144" s="39" t="s">
        <v>84</v>
      </c>
      <c r="R144" s="39" t="s">
        <v>84</v>
      </c>
      <c r="S144" s="39" t="s">
        <v>84</v>
      </c>
      <c r="T144" s="39" t="s">
        <v>84</v>
      </c>
      <c r="U144" s="39" t="s">
        <v>84</v>
      </c>
      <c r="V144" s="39" t="s">
        <v>84</v>
      </c>
      <c r="W144" s="39" t="s">
        <v>84</v>
      </c>
      <c r="X144" s="36" t="s">
        <v>405</v>
      </c>
      <c r="Y144" s="39" t="s">
        <v>87</v>
      </c>
      <c r="Z144" s="65" t="s">
        <v>407</v>
      </c>
      <c r="AA144" s="39" t="s">
        <v>89</v>
      </c>
      <c r="AB144" s="39" t="s">
        <v>324</v>
      </c>
      <c r="AC144" s="39" t="s">
        <v>196</v>
      </c>
      <c r="AD144" s="39" t="s">
        <v>950</v>
      </c>
      <c r="AE144" s="39" t="s">
        <v>93</v>
      </c>
      <c r="AF144" s="23" t="s">
        <v>1289</v>
      </c>
      <c r="AG144" s="67">
        <f>4.1/0.92</f>
        <v>4.4565217391304346</v>
      </c>
      <c r="AH144" s="38" t="s">
        <v>1290</v>
      </c>
      <c r="AI144" s="38" t="s">
        <v>1291</v>
      </c>
      <c r="AJ144" s="38" t="s">
        <v>1292</v>
      </c>
      <c r="AK144" s="75" t="s">
        <v>1293</v>
      </c>
      <c r="AL144" s="37" t="s">
        <v>719</v>
      </c>
    </row>
    <row r="145" spans="1:38" ht="150" customHeight="1">
      <c r="A145" s="46" t="s">
        <v>1294</v>
      </c>
      <c r="B145" s="23" t="s">
        <v>1295</v>
      </c>
      <c r="C145" s="27">
        <v>2015</v>
      </c>
      <c r="D145" s="27" t="s">
        <v>879</v>
      </c>
      <c r="E145" s="23" t="s">
        <v>1296</v>
      </c>
      <c r="F145" s="28" t="s">
        <v>165</v>
      </c>
      <c r="G145" s="27" t="s">
        <v>84</v>
      </c>
      <c r="H145" s="27" t="s">
        <v>85</v>
      </c>
      <c r="I145" s="27" t="s">
        <v>84</v>
      </c>
      <c r="J145" s="27" t="s">
        <v>84</v>
      </c>
      <c r="K145" s="27" t="s">
        <v>84</v>
      </c>
      <c r="L145" s="27" t="s">
        <v>84</v>
      </c>
      <c r="M145" s="28" t="s">
        <v>84</v>
      </c>
      <c r="N145" s="28" t="s">
        <v>84</v>
      </c>
      <c r="O145" s="27" t="s">
        <v>85</v>
      </c>
      <c r="P145" s="27" t="s">
        <v>85</v>
      </c>
      <c r="Q145" s="27" t="s">
        <v>85</v>
      </c>
      <c r="R145" s="27" t="s">
        <v>85</v>
      </c>
      <c r="S145" s="27" t="s">
        <v>85</v>
      </c>
      <c r="T145" s="27" t="s">
        <v>85</v>
      </c>
      <c r="U145" s="27" t="s">
        <v>85</v>
      </c>
      <c r="V145" s="27" t="s">
        <v>85</v>
      </c>
      <c r="W145" s="27" t="s">
        <v>85</v>
      </c>
      <c r="X145" s="45" t="s">
        <v>138</v>
      </c>
      <c r="Y145" s="41" t="s">
        <v>1163</v>
      </c>
      <c r="Z145" s="41" t="s">
        <v>127</v>
      </c>
      <c r="AA145" s="41" t="s">
        <v>323</v>
      </c>
      <c r="AB145" s="27" t="s">
        <v>128</v>
      </c>
      <c r="AC145" s="27" t="s">
        <v>91</v>
      </c>
      <c r="AD145" s="27" t="s">
        <v>177</v>
      </c>
      <c r="AE145" s="41" t="s">
        <v>251</v>
      </c>
      <c r="AF145" s="23" t="s">
        <v>1297</v>
      </c>
      <c r="AG145" s="67">
        <v>12</v>
      </c>
      <c r="AH145" s="23" t="s">
        <v>1298</v>
      </c>
      <c r="AI145" s="23" t="s">
        <v>1299</v>
      </c>
      <c r="AJ145" s="23" t="s">
        <v>1300</v>
      </c>
      <c r="AK145" s="49" t="s">
        <v>1301</v>
      </c>
      <c r="AL145" s="89" t="s">
        <v>79</v>
      </c>
    </row>
    <row r="146" spans="1:38" ht="150" customHeight="1">
      <c r="A146" s="46" t="s">
        <v>1302</v>
      </c>
      <c r="B146" s="23" t="s">
        <v>1303</v>
      </c>
      <c r="C146" s="27">
        <v>2019</v>
      </c>
      <c r="D146" s="27" t="s">
        <v>879</v>
      </c>
      <c r="E146" s="23" t="s">
        <v>1304</v>
      </c>
      <c r="F146" s="28" t="s">
        <v>165</v>
      </c>
      <c r="G146" s="27" t="s">
        <v>84</v>
      </c>
      <c r="H146" s="27" t="s">
        <v>85</v>
      </c>
      <c r="I146" s="27" t="s">
        <v>84</v>
      </c>
      <c r="J146" s="27" t="s">
        <v>84</v>
      </c>
      <c r="K146" s="27" t="s">
        <v>84</v>
      </c>
      <c r="L146" s="27" t="s">
        <v>84</v>
      </c>
      <c r="M146" s="28" t="s">
        <v>84</v>
      </c>
      <c r="N146" s="28" t="s">
        <v>84</v>
      </c>
      <c r="O146" s="27" t="s">
        <v>84</v>
      </c>
      <c r="P146" s="27" t="s">
        <v>84</v>
      </c>
      <c r="Q146" s="27" t="s">
        <v>84</v>
      </c>
      <c r="R146" s="27" t="s">
        <v>85</v>
      </c>
      <c r="S146" s="27" t="s">
        <v>84</v>
      </c>
      <c r="T146" s="27" t="s">
        <v>85</v>
      </c>
      <c r="U146" s="27" t="s">
        <v>84</v>
      </c>
      <c r="V146" s="27" t="s">
        <v>84</v>
      </c>
      <c r="W146" s="28" t="s">
        <v>84</v>
      </c>
      <c r="X146" s="36" t="s">
        <v>86</v>
      </c>
      <c r="Y146" s="27" t="s">
        <v>87</v>
      </c>
      <c r="Z146" s="27" t="s">
        <v>89</v>
      </c>
      <c r="AA146" s="27" t="s">
        <v>116</v>
      </c>
      <c r="AB146" s="27" t="s">
        <v>128</v>
      </c>
      <c r="AC146" s="27" t="s">
        <v>91</v>
      </c>
      <c r="AD146" s="27" t="s">
        <v>881</v>
      </c>
      <c r="AE146" s="27" t="s">
        <v>93</v>
      </c>
      <c r="AF146" s="23" t="s">
        <v>1305</v>
      </c>
      <c r="AG146" s="27" t="s">
        <v>528</v>
      </c>
      <c r="AH146" s="23" t="s">
        <v>1306</v>
      </c>
      <c r="AJ146" s="23" t="s">
        <v>1307</v>
      </c>
      <c r="AK146" s="49" t="s">
        <v>1308</v>
      </c>
      <c r="AL146" s="23" t="s">
        <v>79</v>
      </c>
    </row>
    <row r="147" spans="1:38" ht="150" customHeight="1">
      <c r="A147" s="47" t="s">
        <v>1309</v>
      </c>
      <c r="B147" s="38" t="s">
        <v>1310</v>
      </c>
      <c r="C147" s="39">
        <v>2015</v>
      </c>
      <c r="D147" s="39" t="s">
        <v>879</v>
      </c>
      <c r="E147" s="38" t="s">
        <v>880</v>
      </c>
      <c r="F147" s="44" t="s">
        <v>165</v>
      </c>
      <c r="G147" s="39" t="s">
        <v>84</v>
      </c>
      <c r="H147" s="39" t="s">
        <v>85</v>
      </c>
      <c r="I147" s="39" t="s">
        <v>85</v>
      </c>
      <c r="J147" s="39" t="s">
        <v>84</v>
      </c>
      <c r="K147" s="39" t="s">
        <v>84</v>
      </c>
      <c r="L147" s="39" t="s">
        <v>84</v>
      </c>
      <c r="M147" s="44" t="s">
        <v>84</v>
      </c>
      <c r="N147" s="28" t="s">
        <v>85</v>
      </c>
      <c r="O147" s="27" t="s">
        <v>84</v>
      </c>
      <c r="P147" s="39" t="s">
        <v>85</v>
      </c>
      <c r="Q147" s="39" t="s">
        <v>84</v>
      </c>
      <c r="R147" s="39" t="s">
        <v>84</v>
      </c>
      <c r="S147" s="39" t="s">
        <v>84</v>
      </c>
      <c r="T147" s="39" t="s">
        <v>85</v>
      </c>
      <c r="U147" s="39" t="s">
        <v>84</v>
      </c>
      <c r="V147" s="39" t="s">
        <v>84</v>
      </c>
      <c r="W147" s="39" t="s">
        <v>85</v>
      </c>
      <c r="X147" s="36" t="s">
        <v>152</v>
      </c>
      <c r="Y147" s="39" t="s">
        <v>617</v>
      </c>
      <c r="Z147" s="39" t="s">
        <v>127</v>
      </c>
      <c r="AA147" s="39" t="s">
        <v>154</v>
      </c>
      <c r="AB147" s="39" t="s">
        <v>128</v>
      </c>
      <c r="AC147" s="39" t="s">
        <v>91</v>
      </c>
      <c r="AD147" s="39" t="s">
        <v>1189</v>
      </c>
      <c r="AE147" s="39" t="s">
        <v>104</v>
      </c>
      <c r="AF147" s="23" t="s">
        <v>1311</v>
      </c>
      <c r="AG147" s="39" t="s">
        <v>116</v>
      </c>
      <c r="AH147" s="38" t="s">
        <v>1312</v>
      </c>
      <c r="AI147" s="38" t="s">
        <v>1313</v>
      </c>
      <c r="AJ147" s="38" t="s">
        <v>1314</v>
      </c>
      <c r="AK147" s="53" t="s">
        <v>1315</v>
      </c>
      <c r="AL147" s="84" t="s">
        <v>79</v>
      </c>
    </row>
    <row r="148" spans="1:38" ht="150" customHeight="1">
      <c r="A148" s="47" t="s">
        <v>1316</v>
      </c>
      <c r="B148" s="38" t="s">
        <v>1317</v>
      </c>
      <c r="C148" s="39">
        <v>2018</v>
      </c>
      <c r="D148" s="39" t="s">
        <v>879</v>
      </c>
      <c r="E148" s="38" t="s">
        <v>880</v>
      </c>
      <c r="F148" s="44" t="s">
        <v>165</v>
      </c>
      <c r="G148" s="39" t="s">
        <v>84</v>
      </c>
      <c r="H148" s="39" t="s">
        <v>85</v>
      </c>
      <c r="I148" s="39" t="s">
        <v>84</v>
      </c>
      <c r="J148" s="39" t="s">
        <v>84</v>
      </c>
      <c r="K148" s="39" t="s">
        <v>84</v>
      </c>
      <c r="L148" s="39" t="s">
        <v>84</v>
      </c>
      <c r="M148" s="44" t="s">
        <v>84</v>
      </c>
      <c r="N148" s="28" t="s">
        <v>84</v>
      </c>
      <c r="O148" s="27" t="s">
        <v>84</v>
      </c>
      <c r="P148" s="39" t="s">
        <v>84</v>
      </c>
      <c r="Q148" s="39" t="s">
        <v>85</v>
      </c>
      <c r="R148" s="39" t="s">
        <v>84</v>
      </c>
      <c r="S148" s="39" t="s">
        <v>84</v>
      </c>
      <c r="T148" s="39" t="s">
        <v>84</v>
      </c>
      <c r="U148" s="39" t="s">
        <v>84</v>
      </c>
      <c r="V148" s="39" t="s">
        <v>84</v>
      </c>
      <c r="W148" s="39" t="s">
        <v>84</v>
      </c>
      <c r="X148" s="36" t="s">
        <v>138</v>
      </c>
      <c r="Y148" s="39" t="s">
        <v>609</v>
      </c>
      <c r="Z148" s="27" t="s">
        <v>140</v>
      </c>
      <c r="AA148" s="39" t="s">
        <v>154</v>
      </c>
      <c r="AB148" s="39" t="s">
        <v>128</v>
      </c>
      <c r="AC148" s="39" t="s">
        <v>196</v>
      </c>
      <c r="AD148" s="39" t="s">
        <v>1318</v>
      </c>
      <c r="AE148" s="39" t="s">
        <v>251</v>
      </c>
      <c r="AF148" s="23" t="s">
        <v>1319</v>
      </c>
      <c r="AG148" s="39" t="s">
        <v>528</v>
      </c>
      <c r="AH148" s="38" t="s">
        <v>1320</v>
      </c>
      <c r="AI148" s="38" t="s">
        <v>1321</v>
      </c>
      <c r="AJ148" s="38" t="s">
        <v>1322</v>
      </c>
      <c r="AK148" s="73" t="s">
        <v>1323</v>
      </c>
      <c r="AL148" s="71"/>
    </row>
    <row r="149" spans="1:38" ht="150" customHeight="1">
      <c r="A149" s="47" t="s">
        <v>1325</v>
      </c>
      <c r="B149" s="38" t="s">
        <v>1326</v>
      </c>
      <c r="C149" s="39">
        <v>2018</v>
      </c>
      <c r="D149" s="39" t="s">
        <v>879</v>
      </c>
      <c r="E149" s="38" t="s">
        <v>1327</v>
      </c>
      <c r="F149" s="44" t="s">
        <v>165</v>
      </c>
      <c r="G149" s="39" t="s">
        <v>84</v>
      </c>
      <c r="H149" s="39" t="s">
        <v>84</v>
      </c>
      <c r="I149" s="39" t="s">
        <v>84</v>
      </c>
      <c r="J149" s="39" t="s">
        <v>84</v>
      </c>
      <c r="K149" s="39" t="s">
        <v>84</v>
      </c>
      <c r="L149" s="39" t="s">
        <v>85</v>
      </c>
      <c r="M149" s="44" t="s">
        <v>84</v>
      </c>
      <c r="N149" s="28" t="s">
        <v>84</v>
      </c>
      <c r="O149" s="27" t="s">
        <v>84</v>
      </c>
      <c r="P149" s="39" t="s">
        <v>84</v>
      </c>
      <c r="Q149" s="39" t="s">
        <v>84</v>
      </c>
      <c r="R149" s="39" t="s">
        <v>85</v>
      </c>
      <c r="S149" s="39" t="s">
        <v>84</v>
      </c>
      <c r="T149" s="39" t="s">
        <v>85</v>
      </c>
      <c r="U149" s="39" t="s">
        <v>84</v>
      </c>
      <c r="V149" s="39" t="s">
        <v>85</v>
      </c>
      <c r="W149" s="39" t="s">
        <v>84</v>
      </c>
      <c r="X149" s="36" t="s">
        <v>102</v>
      </c>
      <c r="Y149" s="39" t="s">
        <v>87</v>
      </c>
      <c r="Z149" s="39" t="s">
        <v>89</v>
      </c>
      <c r="AA149" s="39" t="s">
        <v>89</v>
      </c>
      <c r="AB149" s="39" t="s">
        <v>128</v>
      </c>
      <c r="AC149" s="39" t="s">
        <v>91</v>
      </c>
      <c r="AD149" s="39" t="s">
        <v>958</v>
      </c>
      <c r="AE149" s="39" t="s">
        <v>466</v>
      </c>
      <c r="AF149" s="38" t="s">
        <v>958</v>
      </c>
      <c r="AG149" s="70">
        <v>1000</v>
      </c>
      <c r="AH149" s="23" t="s">
        <v>1328</v>
      </c>
      <c r="AI149" s="23" t="s">
        <v>1329</v>
      </c>
      <c r="AJ149" s="38" t="s">
        <v>1330</v>
      </c>
      <c r="AK149" s="49" t="s">
        <v>1331</v>
      </c>
      <c r="AL149" s="84" t="s">
        <v>1324</v>
      </c>
    </row>
    <row r="150" spans="1:38" ht="150" customHeight="1">
      <c r="A150" s="47" t="s">
        <v>1332</v>
      </c>
      <c r="B150" s="38" t="s">
        <v>1333</v>
      </c>
      <c r="C150" s="39">
        <v>2025</v>
      </c>
      <c r="D150" s="39" t="s">
        <v>879</v>
      </c>
      <c r="E150" s="38" t="s">
        <v>1304</v>
      </c>
      <c r="F150" s="44" t="s">
        <v>165</v>
      </c>
      <c r="G150" s="39" t="s">
        <v>84</v>
      </c>
      <c r="H150" s="39" t="s">
        <v>85</v>
      </c>
      <c r="I150" s="39" t="s">
        <v>84</v>
      </c>
      <c r="J150" s="39" t="s">
        <v>84</v>
      </c>
      <c r="K150" s="39" t="s">
        <v>84</v>
      </c>
      <c r="L150" s="39" t="s">
        <v>84</v>
      </c>
      <c r="M150" s="44" t="s">
        <v>84</v>
      </c>
      <c r="N150" s="28" t="s">
        <v>84</v>
      </c>
      <c r="O150" s="27" t="s">
        <v>84</v>
      </c>
      <c r="P150" s="39" t="s">
        <v>84</v>
      </c>
      <c r="Q150" s="39" t="s">
        <v>84</v>
      </c>
      <c r="R150" s="39" t="s">
        <v>84</v>
      </c>
      <c r="S150" s="39" t="s">
        <v>84</v>
      </c>
      <c r="T150" s="39" t="s">
        <v>85</v>
      </c>
      <c r="U150" s="39" t="s">
        <v>84</v>
      </c>
      <c r="V150" s="39" t="s">
        <v>84</v>
      </c>
      <c r="W150" s="39" t="s">
        <v>84</v>
      </c>
      <c r="X150" s="36" t="s">
        <v>86</v>
      </c>
      <c r="Y150" s="39" t="s">
        <v>87</v>
      </c>
      <c r="Z150" s="39" t="s">
        <v>89</v>
      </c>
      <c r="AA150" s="39" t="s">
        <v>116</v>
      </c>
      <c r="AB150" s="39" t="s">
        <v>128</v>
      </c>
      <c r="AC150" s="39" t="s">
        <v>91</v>
      </c>
      <c r="AD150" s="39" t="s">
        <v>881</v>
      </c>
      <c r="AE150" s="39" t="s">
        <v>93</v>
      </c>
      <c r="AF150" s="38" t="s">
        <v>1334</v>
      </c>
      <c r="AG150" s="39" t="s">
        <v>528</v>
      </c>
      <c r="AH150" s="38" t="s">
        <v>1335</v>
      </c>
      <c r="AI150" s="38"/>
      <c r="AJ150" s="38" t="s">
        <v>1336</v>
      </c>
      <c r="AK150" s="80" t="s">
        <v>1337</v>
      </c>
      <c r="AL150" s="37" t="s">
        <v>79</v>
      </c>
    </row>
    <row r="151" spans="1:38" ht="150" customHeight="1">
      <c r="A151" s="47" t="s">
        <v>1338</v>
      </c>
      <c r="B151" s="38" t="s">
        <v>1339</v>
      </c>
      <c r="C151" s="39">
        <v>2017</v>
      </c>
      <c r="D151" s="39" t="s">
        <v>879</v>
      </c>
      <c r="E151" s="38"/>
      <c r="F151" s="28" t="s">
        <v>165</v>
      </c>
      <c r="G151" s="39" t="s">
        <v>84</v>
      </c>
      <c r="H151" s="39" t="s">
        <v>85</v>
      </c>
      <c r="I151" s="39" t="s">
        <v>85</v>
      </c>
      <c r="J151" s="39" t="s">
        <v>84</v>
      </c>
      <c r="K151" s="39" t="s">
        <v>84</v>
      </c>
      <c r="L151" s="39" t="s">
        <v>84</v>
      </c>
      <c r="M151" s="28" t="s">
        <v>84</v>
      </c>
      <c r="N151" s="28" t="s">
        <v>85</v>
      </c>
      <c r="O151" s="27" t="s">
        <v>84</v>
      </c>
      <c r="P151" s="39" t="s">
        <v>85</v>
      </c>
      <c r="Q151" s="39" t="s">
        <v>84</v>
      </c>
      <c r="R151" s="39" t="s">
        <v>84</v>
      </c>
      <c r="S151" s="39" t="s">
        <v>84</v>
      </c>
      <c r="T151" s="39" t="s">
        <v>85</v>
      </c>
      <c r="U151" s="39" t="s">
        <v>84</v>
      </c>
      <c r="V151" s="39" t="s">
        <v>84</v>
      </c>
      <c r="W151" s="39" t="s">
        <v>85</v>
      </c>
      <c r="X151" s="36" t="s">
        <v>418</v>
      </c>
      <c r="Y151" s="39" t="s">
        <v>419</v>
      </c>
      <c r="Z151" s="65" t="s">
        <v>407</v>
      </c>
      <c r="AA151" s="39" t="s">
        <v>420</v>
      </c>
      <c r="AB151" s="39" t="s">
        <v>90</v>
      </c>
      <c r="AC151" s="39" t="s">
        <v>409</v>
      </c>
      <c r="AD151" s="39" t="s">
        <v>1123</v>
      </c>
      <c r="AE151" s="39" t="s">
        <v>251</v>
      </c>
      <c r="AF151" s="38" t="s">
        <v>1340</v>
      </c>
      <c r="AG151" s="70">
        <v>1920</v>
      </c>
      <c r="AH151" s="38" t="s">
        <v>1341</v>
      </c>
      <c r="AI151" s="38" t="s">
        <v>1342</v>
      </c>
      <c r="AJ151" s="38" t="s">
        <v>1343</v>
      </c>
      <c r="AK151" s="79" t="s">
        <v>1344</v>
      </c>
      <c r="AL151" s="84" t="s">
        <v>79</v>
      </c>
    </row>
    <row r="152" spans="1:38" ht="150" customHeight="1">
      <c r="A152" s="47" t="s">
        <v>1345</v>
      </c>
      <c r="B152" s="38" t="s">
        <v>1346</v>
      </c>
      <c r="C152" s="39">
        <v>2021</v>
      </c>
      <c r="D152" s="39" t="s">
        <v>879</v>
      </c>
      <c r="E152" s="38" t="s">
        <v>1347</v>
      </c>
      <c r="F152" s="28" t="s">
        <v>1348</v>
      </c>
      <c r="G152" s="39" t="s">
        <v>84</v>
      </c>
      <c r="H152" s="39" t="s">
        <v>85</v>
      </c>
      <c r="I152" s="39" t="s">
        <v>85</v>
      </c>
      <c r="J152" s="39" t="s">
        <v>84</v>
      </c>
      <c r="K152" s="39" t="s">
        <v>84</v>
      </c>
      <c r="L152" s="39" t="s">
        <v>84</v>
      </c>
      <c r="M152" s="28" t="s">
        <v>84</v>
      </c>
      <c r="N152" s="28" t="s">
        <v>85</v>
      </c>
      <c r="O152" s="27" t="s">
        <v>84</v>
      </c>
      <c r="P152" s="39" t="s">
        <v>84</v>
      </c>
      <c r="Q152" s="39" t="s">
        <v>84</v>
      </c>
      <c r="R152" s="39" t="s">
        <v>84</v>
      </c>
      <c r="S152" s="39" t="s">
        <v>84</v>
      </c>
      <c r="T152" s="39" t="s">
        <v>85</v>
      </c>
      <c r="U152" s="39" t="s">
        <v>84</v>
      </c>
      <c r="V152" s="39" t="s">
        <v>84</v>
      </c>
      <c r="W152" s="39" t="s">
        <v>85</v>
      </c>
      <c r="X152" s="36" t="s">
        <v>138</v>
      </c>
      <c r="Y152" s="39" t="s">
        <v>87</v>
      </c>
      <c r="Z152" s="39" t="s">
        <v>88</v>
      </c>
      <c r="AA152" s="39" t="s">
        <v>89</v>
      </c>
      <c r="AB152" s="39" t="s">
        <v>128</v>
      </c>
      <c r="AC152" s="39" t="s">
        <v>91</v>
      </c>
      <c r="AD152" s="39" t="s">
        <v>1219</v>
      </c>
      <c r="AE152" s="39" t="s">
        <v>223</v>
      </c>
      <c r="AF152" s="38" t="s">
        <v>1349</v>
      </c>
      <c r="AG152" s="39" t="s">
        <v>1350</v>
      </c>
      <c r="AH152" s="38" t="s">
        <v>1351</v>
      </c>
      <c r="AI152" s="38" t="s">
        <v>1352</v>
      </c>
      <c r="AJ152" s="38" t="s">
        <v>1353</v>
      </c>
      <c r="AK152" s="77" t="s">
        <v>1354</v>
      </c>
      <c r="AL152" s="37" t="s">
        <v>79</v>
      </c>
    </row>
    <row r="153" spans="1:38" ht="150" customHeight="1">
      <c r="A153" s="47" t="s">
        <v>1355</v>
      </c>
      <c r="B153" s="38" t="s">
        <v>1356</v>
      </c>
      <c r="C153" s="39">
        <v>2025</v>
      </c>
      <c r="D153" s="39" t="s">
        <v>879</v>
      </c>
      <c r="E153" s="38" t="s">
        <v>1357</v>
      </c>
      <c r="F153" s="28" t="s">
        <v>165</v>
      </c>
      <c r="G153" s="39" t="s">
        <v>84</v>
      </c>
      <c r="H153" s="39" t="s">
        <v>84</v>
      </c>
      <c r="I153" s="39" t="s">
        <v>84</v>
      </c>
      <c r="J153" s="39" t="s">
        <v>84</v>
      </c>
      <c r="K153" s="39" t="s">
        <v>84</v>
      </c>
      <c r="L153" s="39" t="s">
        <v>84</v>
      </c>
      <c r="M153" s="28" t="s">
        <v>85</v>
      </c>
      <c r="N153" s="28" t="s">
        <v>84</v>
      </c>
      <c r="O153" s="27" t="s">
        <v>84</v>
      </c>
      <c r="P153" s="39" t="s">
        <v>84</v>
      </c>
      <c r="Q153" s="39" t="s">
        <v>85</v>
      </c>
      <c r="R153" s="39" t="s">
        <v>84</v>
      </c>
      <c r="S153" s="39" t="s">
        <v>84</v>
      </c>
      <c r="T153" s="39" t="s">
        <v>85</v>
      </c>
      <c r="U153" s="39" t="s">
        <v>85</v>
      </c>
      <c r="V153" s="39" t="s">
        <v>84</v>
      </c>
      <c r="W153" s="39" t="s">
        <v>84</v>
      </c>
      <c r="X153" s="36" t="s">
        <v>418</v>
      </c>
      <c r="Y153" s="39" t="s">
        <v>419</v>
      </c>
      <c r="Z153" s="72" t="s">
        <v>407</v>
      </c>
      <c r="AA153" s="39" t="s">
        <v>420</v>
      </c>
      <c r="AB153" s="39" t="s">
        <v>128</v>
      </c>
      <c r="AC153" s="39" t="s">
        <v>409</v>
      </c>
      <c r="AD153" s="39" t="s">
        <v>881</v>
      </c>
      <c r="AE153" s="39" t="s">
        <v>572</v>
      </c>
      <c r="AF153" s="38" t="s">
        <v>1358</v>
      </c>
      <c r="AG153" s="70">
        <v>2.5</v>
      </c>
      <c r="AH153" s="38" t="s">
        <v>1359</v>
      </c>
      <c r="AI153" s="38" t="s">
        <v>1360</v>
      </c>
      <c r="AJ153" s="38" t="s">
        <v>1361</v>
      </c>
      <c r="AK153" s="77" t="s">
        <v>1362</v>
      </c>
      <c r="AL153" s="90" t="s">
        <v>79</v>
      </c>
    </row>
    <row r="154" spans="1:38" ht="150" customHeight="1">
      <c r="A154" s="47" t="s">
        <v>1363</v>
      </c>
      <c r="B154" s="38" t="s">
        <v>1364</v>
      </c>
      <c r="C154" s="39">
        <v>2024</v>
      </c>
      <c r="D154" s="39" t="s">
        <v>1365</v>
      </c>
      <c r="E154" s="38" t="s">
        <v>116</v>
      </c>
      <c r="F154" s="28" t="s">
        <v>83</v>
      </c>
      <c r="G154" s="39" t="s">
        <v>84</v>
      </c>
      <c r="H154" s="39" t="s">
        <v>84</v>
      </c>
      <c r="I154" s="39" t="s">
        <v>85</v>
      </c>
      <c r="J154" s="39" t="s">
        <v>84</v>
      </c>
      <c r="K154" s="39" t="s">
        <v>84</v>
      </c>
      <c r="L154" s="39" t="s">
        <v>84</v>
      </c>
      <c r="M154" s="28" t="s">
        <v>84</v>
      </c>
      <c r="N154" s="28" t="s">
        <v>84</v>
      </c>
      <c r="O154" s="27" t="s">
        <v>84</v>
      </c>
      <c r="P154" s="39" t="s">
        <v>85</v>
      </c>
      <c r="Q154" s="39" t="s">
        <v>84</v>
      </c>
      <c r="R154" s="39" t="s">
        <v>84</v>
      </c>
      <c r="S154" s="39" t="s">
        <v>84</v>
      </c>
      <c r="T154" s="39" t="s">
        <v>85</v>
      </c>
      <c r="U154" s="39" t="s">
        <v>84</v>
      </c>
      <c r="V154" s="39" t="s">
        <v>84</v>
      </c>
      <c r="W154" s="39" t="s">
        <v>84</v>
      </c>
      <c r="X154" s="36" t="s">
        <v>570</v>
      </c>
      <c r="Y154" s="39" t="s">
        <v>1366</v>
      </c>
      <c r="Z154" s="39" t="s">
        <v>127</v>
      </c>
      <c r="AA154" s="39" t="s">
        <v>788</v>
      </c>
      <c r="AB154" s="39" t="s">
        <v>90</v>
      </c>
      <c r="AC154" s="39" t="s">
        <v>196</v>
      </c>
      <c r="AD154" s="39" t="s">
        <v>1367</v>
      </c>
      <c r="AE154" s="39" t="s">
        <v>251</v>
      </c>
      <c r="AF154" s="38" t="s">
        <v>1368</v>
      </c>
      <c r="AG154" s="70">
        <v>800</v>
      </c>
      <c r="AH154" s="38" t="s">
        <v>1369</v>
      </c>
      <c r="AI154" s="38" t="s">
        <v>1370</v>
      </c>
      <c r="AJ154" s="38" t="s">
        <v>1371</v>
      </c>
      <c r="AK154" s="73" t="s">
        <v>1372</v>
      </c>
      <c r="AL154" s="37" t="s">
        <v>719</v>
      </c>
    </row>
    <row r="155" spans="1:38" ht="150" customHeight="1">
      <c r="A155" s="47" t="s">
        <v>1373</v>
      </c>
      <c r="B155" s="38" t="s">
        <v>1374</v>
      </c>
      <c r="C155" s="39">
        <v>2022</v>
      </c>
      <c r="D155" s="39" t="s">
        <v>1365</v>
      </c>
      <c r="E155" s="38" t="s">
        <v>1375</v>
      </c>
      <c r="F155" s="28" t="s">
        <v>83</v>
      </c>
      <c r="G155" s="39" t="s">
        <v>84</v>
      </c>
      <c r="H155" s="39" t="s">
        <v>84</v>
      </c>
      <c r="I155" s="39" t="s">
        <v>84</v>
      </c>
      <c r="J155" s="39" t="s">
        <v>84</v>
      </c>
      <c r="K155" s="39" t="s">
        <v>84</v>
      </c>
      <c r="L155" s="39" t="s">
        <v>85</v>
      </c>
      <c r="M155" s="28" t="s">
        <v>84</v>
      </c>
      <c r="N155" s="28" t="s">
        <v>84</v>
      </c>
      <c r="O155" s="27" t="s">
        <v>85</v>
      </c>
      <c r="P155" s="39" t="s">
        <v>84</v>
      </c>
      <c r="Q155" s="39" t="s">
        <v>84</v>
      </c>
      <c r="R155" s="39" t="s">
        <v>85</v>
      </c>
      <c r="S155" s="39" t="s">
        <v>84</v>
      </c>
      <c r="T155" s="39" t="s">
        <v>85</v>
      </c>
      <c r="U155" s="39" t="s">
        <v>84</v>
      </c>
      <c r="V155" s="39" t="s">
        <v>84</v>
      </c>
      <c r="W155" s="39" t="s">
        <v>84</v>
      </c>
      <c r="X155" s="36" t="s">
        <v>186</v>
      </c>
      <c r="Y155" s="39" t="s">
        <v>87</v>
      </c>
      <c r="Z155" s="39" t="s">
        <v>103</v>
      </c>
      <c r="AA155" s="39" t="s">
        <v>89</v>
      </c>
      <c r="AB155" s="39" t="s">
        <v>104</v>
      </c>
      <c r="AC155" s="39" t="s">
        <v>91</v>
      </c>
      <c r="AD155" s="39" t="s">
        <v>1376</v>
      </c>
      <c r="AE155" s="39" t="s">
        <v>1181</v>
      </c>
      <c r="AF155" s="38" t="s">
        <v>1377</v>
      </c>
      <c r="AG155" s="70">
        <v>1050</v>
      </c>
      <c r="AH155" s="38" t="s">
        <v>1378</v>
      </c>
      <c r="AI155" s="38" t="s">
        <v>1379</v>
      </c>
      <c r="AJ155" s="38" t="s">
        <v>1380</v>
      </c>
      <c r="AK155" s="73" t="s">
        <v>1381</v>
      </c>
      <c r="AL155" s="84" t="s">
        <v>1324</v>
      </c>
    </row>
    <row r="156" spans="1:38" ht="150" customHeight="1">
      <c r="A156" s="46" t="s">
        <v>1382</v>
      </c>
      <c r="B156" s="23" t="s">
        <v>1383</v>
      </c>
      <c r="C156" s="27">
        <v>2021</v>
      </c>
      <c r="D156" s="27" t="s">
        <v>1365</v>
      </c>
      <c r="E156" s="23" t="s">
        <v>957</v>
      </c>
      <c r="F156" s="28" t="s">
        <v>83</v>
      </c>
      <c r="G156" s="27" t="s">
        <v>84</v>
      </c>
      <c r="H156" s="27" t="s">
        <v>84</v>
      </c>
      <c r="I156" s="27" t="s">
        <v>84</v>
      </c>
      <c r="J156" s="27" t="s">
        <v>84</v>
      </c>
      <c r="K156" s="27" t="s">
        <v>84</v>
      </c>
      <c r="L156" s="27" t="s">
        <v>85</v>
      </c>
      <c r="M156" s="28" t="s">
        <v>84</v>
      </c>
      <c r="N156" s="28" t="s">
        <v>84</v>
      </c>
      <c r="O156" s="27" t="s">
        <v>85</v>
      </c>
      <c r="P156" s="27" t="s">
        <v>84</v>
      </c>
      <c r="Q156" s="27" t="s">
        <v>84</v>
      </c>
      <c r="R156" s="27" t="s">
        <v>84</v>
      </c>
      <c r="S156" s="27" t="s">
        <v>84</v>
      </c>
      <c r="T156" s="27" t="s">
        <v>84</v>
      </c>
      <c r="U156" s="27" t="s">
        <v>85</v>
      </c>
      <c r="V156" s="27" t="s">
        <v>84</v>
      </c>
      <c r="W156" s="28" t="s">
        <v>84</v>
      </c>
      <c r="X156" s="36" t="s">
        <v>102</v>
      </c>
      <c r="Y156" s="27" t="s">
        <v>87</v>
      </c>
      <c r="Z156" s="27" t="s">
        <v>322</v>
      </c>
      <c r="AA156" s="27" t="s">
        <v>116</v>
      </c>
      <c r="AB156" s="27" t="s">
        <v>117</v>
      </c>
      <c r="AC156" s="27" t="s">
        <v>91</v>
      </c>
      <c r="AD156" s="27" t="s">
        <v>1382</v>
      </c>
      <c r="AE156" s="27" t="s">
        <v>106</v>
      </c>
      <c r="AF156" s="23" t="s">
        <v>1384</v>
      </c>
      <c r="AG156" s="27" t="s">
        <v>528</v>
      </c>
      <c r="AH156" s="23" t="s">
        <v>1385</v>
      </c>
      <c r="AI156" s="23" t="s">
        <v>1386</v>
      </c>
      <c r="AJ156" s="23" t="s">
        <v>1387</v>
      </c>
      <c r="AK156" s="48" t="s">
        <v>1388</v>
      </c>
      <c r="AL156" s="37" t="s">
        <v>112</v>
      </c>
    </row>
    <row r="157" spans="1:38" ht="150" customHeight="1">
      <c r="A157" s="46" t="s">
        <v>1389</v>
      </c>
      <c r="B157" s="23" t="s">
        <v>1390</v>
      </c>
      <c r="C157" s="27">
        <v>2023</v>
      </c>
      <c r="D157" s="27" t="s">
        <v>1365</v>
      </c>
      <c r="E157" s="23" t="s">
        <v>1391</v>
      </c>
      <c r="F157" s="28" t="s">
        <v>83</v>
      </c>
      <c r="G157" s="27" t="s">
        <v>84</v>
      </c>
      <c r="H157" s="27" t="s">
        <v>84</v>
      </c>
      <c r="I157" s="27" t="s">
        <v>84</v>
      </c>
      <c r="J157" s="27" t="s">
        <v>84</v>
      </c>
      <c r="K157" s="27" t="s">
        <v>85</v>
      </c>
      <c r="L157" s="27" t="s">
        <v>84</v>
      </c>
      <c r="M157" s="28" t="s">
        <v>84</v>
      </c>
      <c r="N157" s="28" t="s">
        <v>84</v>
      </c>
      <c r="O157" s="27" t="s">
        <v>84</v>
      </c>
      <c r="P157" s="27" t="s">
        <v>84</v>
      </c>
      <c r="Q157" s="27" t="s">
        <v>85</v>
      </c>
      <c r="R157" s="27" t="s">
        <v>84</v>
      </c>
      <c r="S157" s="27" t="s">
        <v>84</v>
      </c>
      <c r="T157" s="27" t="s">
        <v>84</v>
      </c>
      <c r="U157" s="27" t="s">
        <v>85</v>
      </c>
      <c r="V157" s="27" t="s">
        <v>84</v>
      </c>
      <c r="W157" s="28" t="s">
        <v>84</v>
      </c>
      <c r="X157" s="36" t="s">
        <v>138</v>
      </c>
      <c r="Y157" s="27" t="s">
        <v>759</v>
      </c>
      <c r="Z157" s="27" t="s">
        <v>140</v>
      </c>
      <c r="AA157" s="27" t="s">
        <v>440</v>
      </c>
      <c r="AB157" s="27" t="s">
        <v>90</v>
      </c>
      <c r="AC157" s="27" t="s">
        <v>91</v>
      </c>
      <c r="AD157" s="27" t="s">
        <v>435</v>
      </c>
      <c r="AE157" s="27" t="s">
        <v>251</v>
      </c>
      <c r="AF157" s="23" t="s">
        <v>761</v>
      </c>
      <c r="AG157" s="67">
        <v>7</v>
      </c>
      <c r="AH157" s="23" t="s">
        <v>1392</v>
      </c>
      <c r="AI157" s="23" t="s">
        <v>1393</v>
      </c>
      <c r="AJ157" s="23" t="s">
        <v>1394</v>
      </c>
      <c r="AK157" s="52" t="s">
        <v>1395</v>
      </c>
      <c r="AL157" s="84" t="s">
        <v>435</v>
      </c>
    </row>
    <row r="158" spans="1:38" ht="150" customHeight="1">
      <c r="A158" s="46" t="s">
        <v>1396</v>
      </c>
      <c r="B158" s="23" t="s">
        <v>1397</v>
      </c>
      <c r="C158" s="27">
        <v>2024</v>
      </c>
      <c r="D158" s="27" t="s">
        <v>1365</v>
      </c>
      <c r="E158" s="23" t="s">
        <v>1398</v>
      </c>
      <c r="F158" s="28" t="s">
        <v>83</v>
      </c>
      <c r="G158" s="27" t="s">
        <v>85</v>
      </c>
      <c r="H158" s="27" t="s">
        <v>84</v>
      </c>
      <c r="I158" s="27" t="s">
        <v>84</v>
      </c>
      <c r="J158" s="27" t="s">
        <v>84</v>
      </c>
      <c r="K158" s="27" t="s">
        <v>84</v>
      </c>
      <c r="L158" s="27" t="s">
        <v>84</v>
      </c>
      <c r="M158" s="28" t="s">
        <v>84</v>
      </c>
      <c r="N158" s="28" t="s">
        <v>84</v>
      </c>
      <c r="O158" s="27" t="s">
        <v>84</v>
      </c>
      <c r="P158" s="27" t="s">
        <v>84</v>
      </c>
      <c r="Q158" s="27" t="s">
        <v>84</v>
      </c>
      <c r="R158" s="27" t="s">
        <v>84</v>
      </c>
      <c r="S158" s="27" t="s">
        <v>84</v>
      </c>
      <c r="T158" s="27" t="s">
        <v>85</v>
      </c>
      <c r="U158" s="27" t="s">
        <v>84</v>
      </c>
      <c r="V158" s="27" t="s">
        <v>84</v>
      </c>
      <c r="W158" s="28" t="s">
        <v>85</v>
      </c>
      <c r="X158" s="36" t="s">
        <v>509</v>
      </c>
      <c r="Y158" s="27" t="s">
        <v>1399</v>
      </c>
      <c r="Z158" s="39" t="s">
        <v>127</v>
      </c>
      <c r="AA158" s="27" t="s">
        <v>323</v>
      </c>
      <c r="AB158" s="27" t="s">
        <v>324</v>
      </c>
      <c r="AC158" s="27" t="s">
        <v>91</v>
      </c>
      <c r="AD158" s="27" t="s">
        <v>662</v>
      </c>
      <c r="AE158" s="27" t="s">
        <v>251</v>
      </c>
      <c r="AF158" s="23" t="s">
        <v>1400</v>
      </c>
      <c r="AG158" s="67">
        <f>1090/0.92</f>
        <v>1184.782608695652</v>
      </c>
      <c r="AH158" s="23" t="s">
        <v>1401</v>
      </c>
      <c r="AI158" s="23" t="s">
        <v>1402</v>
      </c>
      <c r="AJ158" s="23" t="s">
        <v>1403</v>
      </c>
      <c r="AK158" s="48" t="s">
        <v>1404</v>
      </c>
      <c r="AL158" s="37" t="s">
        <v>348</v>
      </c>
    </row>
    <row r="159" spans="1:38" ht="150" customHeight="1">
      <c r="A159" s="46" t="s">
        <v>1405</v>
      </c>
      <c r="B159" s="23" t="s">
        <v>1406</v>
      </c>
      <c r="C159" s="27">
        <v>2022</v>
      </c>
      <c r="D159" s="27" t="s">
        <v>43</v>
      </c>
      <c r="F159" s="28" t="s">
        <v>83</v>
      </c>
      <c r="G159" s="30" t="s">
        <v>85</v>
      </c>
      <c r="H159" s="30" t="s">
        <v>85</v>
      </c>
      <c r="I159" s="30" t="s">
        <v>85</v>
      </c>
      <c r="J159" s="30" t="s">
        <v>84</v>
      </c>
      <c r="K159" s="30" t="s">
        <v>85</v>
      </c>
      <c r="L159" s="30" t="s">
        <v>85</v>
      </c>
      <c r="M159" s="57" t="s">
        <v>84</v>
      </c>
      <c r="N159" s="57" t="s">
        <v>85</v>
      </c>
      <c r="O159" s="27" t="s">
        <v>85</v>
      </c>
      <c r="P159" s="27" t="s">
        <v>84</v>
      </c>
      <c r="Q159" s="27" t="s">
        <v>85</v>
      </c>
      <c r="R159" s="27" t="s">
        <v>84</v>
      </c>
      <c r="S159" s="27" t="s">
        <v>84</v>
      </c>
      <c r="T159" s="27" t="s">
        <v>84</v>
      </c>
      <c r="U159" s="27" t="s">
        <v>84</v>
      </c>
      <c r="V159" s="27" t="s">
        <v>84</v>
      </c>
      <c r="W159" s="28" t="s">
        <v>84</v>
      </c>
      <c r="X159" s="36" t="s">
        <v>570</v>
      </c>
      <c r="Y159" s="27" t="s">
        <v>1366</v>
      </c>
      <c r="Z159" s="27" t="s">
        <v>127</v>
      </c>
      <c r="AA159" s="27" t="s">
        <v>788</v>
      </c>
      <c r="AB159" s="27" t="s">
        <v>90</v>
      </c>
      <c r="AC159" s="27" t="s">
        <v>196</v>
      </c>
      <c r="AD159" s="27" t="s">
        <v>1407</v>
      </c>
      <c r="AE159" s="27" t="s">
        <v>572</v>
      </c>
      <c r="AF159" s="23" t="s">
        <v>1408</v>
      </c>
      <c r="AG159" s="67">
        <v>11.7</v>
      </c>
      <c r="AH159" s="29" t="s">
        <v>1409</v>
      </c>
      <c r="AI159" s="23" t="s">
        <v>1410</v>
      </c>
      <c r="AJ159" s="23" t="s">
        <v>1411</v>
      </c>
      <c r="AK159" s="48" t="s">
        <v>1412</v>
      </c>
      <c r="AL159" s="84" t="s">
        <v>79</v>
      </c>
    </row>
    <row r="160" spans="1:38" ht="150" customHeight="1">
      <c r="A160" s="46" t="s">
        <v>1413</v>
      </c>
      <c r="B160" s="23" t="s">
        <v>1414</v>
      </c>
      <c r="C160" s="27">
        <v>2022</v>
      </c>
      <c r="D160" s="27" t="s">
        <v>43</v>
      </c>
      <c r="F160" s="28" t="s">
        <v>83</v>
      </c>
      <c r="G160" s="27" t="s">
        <v>85</v>
      </c>
      <c r="H160" s="27" t="s">
        <v>85</v>
      </c>
      <c r="I160" s="27" t="s">
        <v>85</v>
      </c>
      <c r="J160" s="27" t="s">
        <v>85</v>
      </c>
      <c r="K160" s="27" t="s">
        <v>85</v>
      </c>
      <c r="L160" s="27" t="s">
        <v>85</v>
      </c>
      <c r="M160" s="28" t="s">
        <v>85</v>
      </c>
      <c r="N160" s="28" t="s">
        <v>85</v>
      </c>
      <c r="O160" s="27" t="s">
        <v>85</v>
      </c>
      <c r="P160" s="27" t="s">
        <v>85</v>
      </c>
      <c r="Q160" s="27" t="s">
        <v>85</v>
      </c>
      <c r="R160" s="27" t="s">
        <v>84</v>
      </c>
      <c r="S160" s="27" t="s">
        <v>85</v>
      </c>
      <c r="T160" s="27" t="s">
        <v>85</v>
      </c>
      <c r="U160" s="27" t="s">
        <v>85</v>
      </c>
      <c r="V160" s="27" t="s">
        <v>85</v>
      </c>
      <c r="W160" s="28" t="s">
        <v>85</v>
      </c>
      <c r="X160" s="36" t="s">
        <v>102</v>
      </c>
      <c r="Y160" s="27" t="s">
        <v>1415</v>
      </c>
      <c r="Z160" s="27" t="s">
        <v>322</v>
      </c>
      <c r="AA160" s="27" t="s">
        <v>543</v>
      </c>
      <c r="AB160" s="27" t="s">
        <v>90</v>
      </c>
      <c r="AC160" s="27" t="s">
        <v>196</v>
      </c>
      <c r="AD160" s="27" t="s">
        <v>1416</v>
      </c>
      <c r="AE160" s="27" t="s">
        <v>168</v>
      </c>
      <c r="AF160" s="23" t="s">
        <v>1417</v>
      </c>
      <c r="AG160" s="67">
        <v>171</v>
      </c>
      <c r="AH160" s="23" t="s">
        <v>1418</v>
      </c>
      <c r="AI160" s="23" t="s">
        <v>1419</v>
      </c>
      <c r="AJ160" s="23" t="s">
        <v>1420</v>
      </c>
      <c r="AK160" s="48" t="s">
        <v>1421</v>
      </c>
      <c r="AL160" s="37" t="s">
        <v>79</v>
      </c>
    </row>
    <row r="161" spans="1:38" ht="150" customHeight="1">
      <c r="A161" s="46" t="s">
        <v>1422</v>
      </c>
      <c r="B161" s="23" t="s">
        <v>1423</v>
      </c>
      <c r="C161" s="27">
        <v>2021</v>
      </c>
      <c r="D161" s="27" t="s">
        <v>43</v>
      </c>
      <c r="F161" s="28" t="s">
        <v>83</v>
      </c>
      <c r="G161" s="27" t="s">
        <v>85</v>
      </c>
      <c r="H161" s="27" t="s">
        <v>85</v>
      </c>
      <c r="I161" s="27" t="s">
        <v>84</v>
      </c>
      <c r="J161" s="27" t="s">
        <v>84</v>
      </c>
      <c r="K161" s="27" t="s">
        <v>85</v>
      </c>
      <c r="L161" s="27" t="s">
        <v>85</v>
      </c>
      <c r="M161" s="28" t="s">
        <v>84</v>
      </c>
      <c r="N161" s="28" t="s">
        <v>84</v>
      </c>
      <c r="O161" s="27" t="s">
        <v>85</v>
      </c>
      <c r="P161" s="27" t="s">
        <v>84</v>
      </c>
      <c r="Q161" s="27" t="s">
        <v>85</v>
      </c>
      <c r="R161" s="27" t="s">
        <v>84</v>
      </c>
      <c r="S161" s="27" t="s">
        <v>84</v>
      </c>
      <c r="T161" s="27" t="s">
        <v>84</v>
      </c>
      <c r="U161" s="27" t="s">
        <v>84</v>
      </c>
      <c r="V161" s="27" t="s">
        <v>84</v>
      </c>
      <c r="W161" s="28" t="s">
        <v>85</v>
      </c>
      <c r="X161" s="36" t="s">
        <v>418</v>
      </c>
      <c r="Y161" s="27" t="s">
        <v>419</v>
      </c>
      <c r="Z161" s="65" t="s">
        <v>407</v>
      </c>
      <c r="AA161" s="27" t="s">
        <v>420</v>
      </c>
      <c r="AB161" s="27" t="s">
        <v>128</v>
      </c>
      <c r="AC161" s="27" t="s">
        <v>409</v>
      </c>
      <c r="AD161" s="27" t="s">
        <v>1424</v>
      </c>
      <c r="AE161" s="27" t="s">
        <v>143</v>
      </c>
      <c r="AF161" s="23" t="s">
        <v>1425</v>
      </c>
      <c r="AG161" s="27" t="s">
        <v>1426</v>
      </c>
      <c r="AH161" s="23" t="s">
        <v>1427</v>
      </c>
      <c r="AK161" s="49" t="s">
        <v>1428</v>
      </c>
      <c r="AL161" s="84" t="s">
        <v>79</v>
      </c>
    </row>
    <row r="162" spans="1:38" ht="150" customHeight="1">
      <c r="A162" s="46" t="s">
        <v>1429</v>
      </c>
      <c r="B162" s="23" t="s">
        <v>1430</v>
      </c>
      <c r="C162" s="27">
        <v>2024</v>
      </c>
      <c r="D162" s="27" t="s">
        <v>43</v>
      </c>
      <c r="F162" s="28" t="s">
        <v>83</v>
      </c>
      <c r="G162" s="27" t="s">
        <v>85</v>
      </c>
      <c r="H162" s="27" t="s">
        <v>85</v>
      </c>
      <c r="I162" s="27" t="s">
        <v>85</v>
      </c>
      <c r="J162" s="27" t="s">
        <v>85</v>
      </c>
      <c r="K162" s="27" t="s">
        <v>85</v>
      </c>
      <c r="L162" s="27" t="s">
        <v>85</v>
      </c>
      <c r="M162" s="28" t="s">
        <v>85</v>
      </c>
      <c r="N162" s="28" t="s">
        <v>85</v>
      </c>
      <c r="O162" s="27" t="s">
        <v>85</v>
      </c>
      <c r="P162" s="27" t="s">
        <v>84</v>
      </c>
      <c r="Q162" s="27" t="s">
        <v>85</v>
      </c>
      <c r="R162" s="27" t="s">
        <v>84</v>
      </c>
      <c r="S162" s="27" t="s">
        <v>85</v>
      </c>
      <c r="T162" s="27" t="s">
        <v>85</v>
      </c>
      <c r="U162" s="27" t="s">
        <v>85</v>
      </c>
      <c r="V162" s="27" t="s">
        <v>85</v>
      </c>
      <c r="W162" s="28" t="s">
        <v>85</v>
      </c>
      <c r="X162" s="36" t="s">
        <v>138</v>
      </c>
      <c r="Y162" s="27" t="s">
        <v>139</v>
      </c>
      <c r="Z162" s="27" t="s">
        <v>140</v>
      </c>
      <c r="AA162" s="27" t="s">
        <v>141</v>
      </c>
      <c r="AB162" s="27" t="s">
        <v>128</v>
      </c>
      <c r="AC162" s="27" t="s">
        <v>196</v>
      </c>
      <c r="AD162" s="27" t="s">
        <v>1431</v>
      </c>
      <c r="AE162" s="27" t="s">
        <v>143</v>
      </c>
      <c r="AF162" s="23" t="s">
        <v>143</v>
      </c>
      <c r="AG162" s="67">
        <v>4.9000000000000004</v>
      </c>
      <c r="AH162" s="23" t="s">
        <v>1432</v>
      </c>
      <c r="AI162" s="23" t="s">
        <v>1433</v>
      </c>
      <c r="AJ162" s="23" t="s">
        <v>1434</v>
      </c>
      <c r="AK162" s="49" t="s">
        <v>1435</v>
      </c>
      <c r="AL162" s="37" t="s">
        <v>79</v>
      </c>
    </row>
    <row r="163" spans="1:38" ht="150" customHeight="1">
      <c r="A163" s="46" t="s">
        <v>1436</v>
      </c>
      <c r="B163" s="23" t="s">
        <v>1437</v>
      </c>
      <c r="C163" s="27">
        <v>2021</v>
      </c>
      <c r="D163" s="27" t="s">
        <v>43</v>
      </c>
      <c r="F163" s="28" t="s">
        <v>83</v>
      </c>
      <c r="G163" s="27" t="s">
        <v>85</v>
      </c>
      <c r="H163" s="27" t="s">
        <v>85</v>
      </c>
      <c r="I163" s="27" t="s">
        <v>85</v>
      </c>
      <c r="J163" s="27" t="s">
        <v>85</v>
      </c>
      <c r="K163" s="27" t="s">
        <v>85</v>
      </c>
      <c r="L163" s="27" t="s">
        <v>85</v>
      </c>
      <c r="M163" s="28" t="s">
        <v>84</v>
      </c>
      <c r="N163" s="28" t="s">
        <v>85</v>
      </c>
      <c r="O163" s="27" t="s">
        <v>85</v>
      </c>
      <c r="P163" s="27" t="s">
        <v>84</v>
      </c>
      <c r="Q163" s="27" t="s">
        <v>85</v>
      </c>
      <c r="R163" s="27" t="s">
        <v>84</v>
      </c>
      <c r="S163" s="27" t="s">
        <v>85</v>
      </c>
      <c r="T163" s="27" t="s">
        <v>85</v>
      </c>
      <c r="U163" s="27" t="s">
        <v>85</v>
      </c>
      <c r="V163" s="27" t="s">
        <v>84</v>
      </c>
      <c r="W163" s="28" t="s">
        <v>85</v>
      </c>
      <c r="X163" s="36" t="s">
        <v>102</v>
      </c>
      <c r="Y163" s="27" t="s">
        <v>1438</v>
      </c>
      <c r="Z163" s="27" t="s">
        <v>127</v>
      </c>
      <c r="AA163" s="27" t="s">
        <v>40</v>
      </c>
      <c r="AB163" s="27" t="s">
        <v>128</v>
      </c>
      <c r="AC163" s="27" t="s">
        <v>196</v>
      </c>
      <c r="AD163" s="27" t="s">
        <v>1431</v>
      </c>
      <c r="AE163" s="27" t="s">
        <v>143</v>
      </c>
      <c r="AF163" s="23" t="s">
        <v>143</v>
      </c>
      <c r="AG163" s="67">
        <v>46.35</v>
      </c>
      <c r="AH163" s="23" t="s">
        <v>1439</v>
      </c>
      <c r="AI163" s="23" t="s">
        <v>1440</v>
      </c>
      <c r="AJ163" s="23" t="s">
        <v>1441</v>
      </c>
      <c r="AK163" s="48" t="s">
        <v>1442</v>
      </c>
      <c r="AL163" s="84" t="s">
        <v>79</v>
      </c>
    </row>
    <row r="164" spans="1:38" ht="150" customHeight="1">
      <c r="A164" s="46" t="s">
        <v>1443</v>
      </c>
      <c r="B164" s="23" t="s">
        <v>1444</v>
      </c>
      <c r="C164" s="27">
        <v>2022</v>
      </c>
      <c r="D164" s="27" t="s">
        <v>43</v>
      </c>
      <c r="F164" s="28" t="s">
        <v>83</v>
      </c>
      <c r="G164" s="27" t="s">
        <v>84</v>
      </c>
      <c r="H164" s="27" t="s">
        <v>85</v>
      </c>
      <c r="I164" s="27" t="s">
        <v>85</v>
      </c>
      <c r="J164" s="27" t="s">
        <v>84</v>
      </c>
      <c r="K164" s="27" t="s">
        <v>84</v>
      </c>
      <c r="L164" s="27" t="s">
        <v>84</v>
      </c>
      <c r="M164" s="28" t="s">
        <v>84</v>
      </c>
      <c r="N164" s="28" t="s">
        <v>85</v>
      </c>
      <c r="O164" s="27" t="s">
        <v>84</v>
      </c>
      <c r="P164" s="27" t="s">
        <v>84</v>
      </c>
      <c r="Q164" s="27" t="s">
        <v>85</v>
      </c>
      <c r="R164" s="27" t="s">
        <v>84</v>
      </c>
      <c r="S164" s="27" t="s">
        <v>84</v>
      </c>
      <c r="T164" s="27" t="s">
        <v>84</v>
      </c>
      <c r="U164" s="27" t="s">
        <v>84</v>
      </c>
      <c r="V164" s="27" t="s">
        <v>84</v>
      </c>
      <c r="W164" s="28" t="s">
        <v>84</v>
      </c>
      <c r="X164" s="36" t="s">
        <v>152</v>
      </c>
      <c r="Y164" s="27" t="s">
        <v>617</v>
      </c>
      <c r="Z164" s="27" t="s">
        <v>127</v>
      </c>
      <c r="AA164" s="27" t="s">
        <v>154</v>
      </c>
      <c r="AB164" s="27" t="s">
        <v>128</v>
      </c>
      <c r="AC164" s="27" t="s">
        <v>196</v>
      </c>
      <c r="AD164" s="27" t="s">
        <v>1445</v>
      </c>
      <c r="AE164" s="27" t="s">
        <v>572</v>
      </c>
      <c r="AF164" s="23" t="s">
        <v>1446</v>
      </c>
      <c r="AG164" s="67">
        <v>3.6</v>
      </c>
      <c r="AH164" s="23" t="s">
        <v>1447</v>
      </c>
      <c r="AI164" s="23" t="s">
        <v>1448</v>
      </c>
      <c r="AJ164" s="23" t="s">
        <v>1449</v>
      </c>
      <c r="AL164" s="23" t="s">
        <v>112</v>
      </c>
    </row>
    <row r="165" spans="1:38" ht="16.5" customHeight="1">
      <c r="A165" s="46"/>
      <c r="X165" s="36"/>
      <c r="AG165" s="67"/>
      <c r="AJ165" s="85"/>
      <c r="AK165" s="69"/>
    </row>
    <row r="166" spans="1:38" ht="16.5" customHeight="1">
      <c r="AG166" s="68"/>
    </row>
  </sheetData>
  <sheetProtection algorithmName="SHA-512" hashValue="hr2C6+z3LvREeLyZu913aP8leAI4Zn8y0VKAXPM/yncG/Ckq5gYno6XtTiBkrgb46ZobdJb6n48DHB+r32Yhuw==" saltValue="JC7YK/QkaNpWz4I1mbPvSw==" spinCount="100000" sheet="1" objects="1" scenarios="1"/>
  <sortState xmlns:xlrd2="http://schemas.microsoft.com/office/spreadsheetml/2017/richdata2" ref="A3:AK74">
    <sortCondition ref="D3:D74"/>
    <sortCondition ref="C3:C74"/>
  </sortState>
  <mergeCells count="5">
    <mergeCell ref="A1:F1"/>
    <mergeCell ref="G1:M1"/>
    <mergeCell ref="O1:W1"/>
    <mergeCell ref="X1:Z1"/>
    <mergeCell ref="AK1:AL1"/>
  </mergeCells>
  <phoneticPr fontId="13" type="noConversion"/>
  <dataValidations count="11">
    <dataValidation allowBlank="1" showInputMessage="1" showErrorMessage="1" sqref="X2 A25 B103:B109 B37 B23 B140:C141 A140 D2 A142:B142 I110:W115 AJ151:AJ155 AH144 AG148:AH148 AH147:AH148 Z147 C142:C147 B144:B147 AB62:AC62 AG149:AL149 AG155:AH155 AG150:AG154 Z149:Z150 Z152:Z155 Y166:Y1048576 E166:E1048576 G166:W1048576 AF166:AG1048576 E2:E66 O2:W66 Y3:Y66 AG68:AG115 E68:E115 A58:A109 O68:W109 Y68:Y115 B58:B101 Z158 I2:N109 G2:H115 C2:C115 AG117:AG147 AE2 AB2:AC2 AF3:AF164 G117:W164 E117:E164 AG156:AG164 Y117:Y164 AG2:AG66 A145:A164 A166:C1048576 A26:B36 B147:C164 A144:C144 A117:C139 A38:B56 A24:B24 A110:B115 A2:B22" xr:uid="{78B22F05-0C5E-439D-BA76-DB12F478B259}"/>
    <dataValidation type="list" allowBlank="1" showInputMessage="1" showErrorMessage="1" sqref="D3:D51 D53:D164 D166:D1048576" xr:uid="{D2733BB2-AE00-48B8-A23E-8AC851BB7817}">
      <formula1>"Market-based Loans, Concessional Loan, Grant, Blended Finance, Guarantee, Equity, Debt Swap, Bond, Insurance/Risk Transfer Instrument, Payment for Ecosystem Services, Disaster Risk Financing"</formula1>
    </dataValidation>
    <dataValidation type="list" allowBlank="1" showInputMessage="1" showErrorMessage="1" sqref="X2 G2:N2 Z149:Z150 P149:W155 O117:W148 Z147 Z152:Z155 O166:W1048576 AB62:AC62 O2:W66 Y3:Y66 O68:W115 Y68:Y115 Z158 AG62 O156:W164 Y117:Y164 Y166:Y1048576" xr:uid="{8D8C01D0-D9C2-4DD5-A69F-7E8E40ECC621}">
      <formula1>"RR, RM"</formula1>
    </dataValidation>
    <dataValidation type="list" allowBlank="1" showInputMessage="1" showErrorMessage="1" sqref="Y144 Y147:Y148 X3:X164 X166:X1048576" xr:uid="{AD9ED21A-E810-4658-B33F-12C4A5AA6704}">
      <formula1>"Global, Multi-region, Regional, East Asia and Pacific, Europe and Central Asia, Latin America and the Caribbean, Middle East and North Africa, North America, South Asia, Sub-saharan Africa"</formula1>
    </dataValidation>
    <dataValidation type="list" allowBlank="1" showInputMessage="1" showErrorMessage="1" sqref="AG144:AH144 AG166:AG1048576 AC166:AC1048576 AG155:AH155 AG150:AG154 AG147:AH148 AG156:AG164 AC3:AC164 AG117:AG147 AG3:AG115" xr:uid="{D5394250-748C-40B3-B87E-5207D275CCBE}">
      <formula1>"Domestic, International, Both"</formula1>
    </dataValidation>
    <dataValidation type="list" allowBlank="1" showInputMessage="1" showErrorMessage="1" sqref="AE148 AE156:AE164 AE166:AE1048576" xr:uid="{C80F528E-62EC-49A4-A440-1C441E76114B}">
      <formula1>"Agribusiness, Community/communities/association, Fund, Households, MDB, Local government, Multi-entity, Private sector, Property owners, Smallholder farmers, SMEs, Sovereign government(s), Startup"</formula1>
    </dataValidation>
    <dataValidation type="list" allowBlank="1" showInputMessage="1" showErrorMessage="1" sqref="AE149:AE155 AE3:AE55 AE57:AE147" xr:uid="{7632E033-980E-4638-850B-7E8355AC013C}">
      <formula1>"Agribusiness, Commercial banks, Community/communities/association, Companies, Fund, Households, MDB, Local government, Multi-entity, Property owners, Smallholder farmers, SMEs, Sovereign government(s), Startup"</formula1>
    </dataValidation>
    <dataValidation type="list" allowBlank="1" showInputMessage="1" showErrorMessage="1" sqref="F166:F1048576" xr:uid="{4C6AED54-2449-447D-8BCE-AA0A3A994C51}">
      <formula1>"RM, RR, Both"</formula1>
    </dataValidation>
    <dataValidation type="list" allowBlank="1" showInputMessage="1" showErrorMessage="1" sqref="F3:F164" xr:uid="{02AAB7CB-C059-4477-BBE5-CB6DE841BCE2}">
      <formula1>"Risk management, Risk reduction, Both"</formula1>
    </dataValidation>
    <dataValidation type="list" allowBlank="1" showInputMessage="1" showErrorMessage="1" sqref="AG144:AH144 AG166:AG1048576 AB166:AC1048576 AG155:AH155 AG150:AG154 AG147:AH148 AG156:AG164 AB3:AC164 AG117:AG147 AG3:AG115" xr:uid="{75F8C1AC-41A1-4977-916D-8B13BFAC9D8E}">
      <formula1>"Facility, Fund, Mechanism, Program, Project"</formula1>
    </dataValidation>
    <dataValidation type="list" allowBlank="1" showInputMessage="1" showErrorMessage="1" sqref="AE56" xr:uid="{3960CAF1-3271-B54B-A128-6ABB5508EE22}">
      <formula1>"Agribusiness, Commercial banks, Community/communities/association, Companies, Fund, Government agency, Households, MDB, Local government, Multi-entity, Property owners, Smallholder farmers, SMEs, Sovereign government(s), Startup"</formula1>
    </dataValidation>
  </dataValidations>
  <hyperlinks>
    <hyperlink ref="AK42" r:id="rId1" xr:uid="{DE1E4723-6678-433A-9A76-2FBAD732C6EC}"/>
    <hyperlink ref="AK81" r:id="rId2" xr:uid="{BFFC679D-70FC-4E29-8A42-F39E3788F989}"/>
    <hyperlink ref="AK22" r:id="rId3" xr:uid="{FB5C7585-1532-47CB-BC5F-65DB039E357F}"/>
    <hyperlink ref="AK28" r:id="rId4" xr:uid="{B18D4204-241A-41E3-8917-7788E96D8EE1}"/>
    <hyperlink ref="AK145" r:id="rId5" xr:uid="{A8F6BC88-AC70-4FAE-853C-2B55894A9BEB}"/>
    <hyperlink ref="AK35" r:id="rId6" display="https://eur03.safelinks.protection.outlook.com/?url=https%3A%2F%2Fwww.convergence.finance%2Fapi%2Ffile%2Ffcf42fa323462c34d33b38aebe61f16f%3A9a99cde5a14ccb6c530c86047b3c087625114e3151c16931afd7e3113a34a38337c20c57a1c0840c9f5be4682a965f27cc4387565bb290a5006a14aa3abd026c7dc5f5ab9cc58940bb2a0b4f0137e637f1c6162a9618b80f1e7d01cfa6462c686cd673c53b03a6181fe7ba9e7bf6f1700bd63d2871758a18d07eba3d8974896ece48f96bd5c948bbdee03b7b9c1800d0&amp;data=05%7C02%7Csfwg.secretariat%40undp.org%7C679a8e03d5e84d7359f808dd86285b98%7Cb3e5db5e2944483799f57488ace54319%7C0%7C0%7C638814232396072698%7CUnknown%7CTWFpbGZsb3d8eyJFbXB0eU1hcGkiOnRydWUsIlYiOiIwLjAuMDAwMCIsIlAiOiJXaW4zMiIsIkFOIjoiTWFpbCIsIldUIjoyfQ%3D%3D%7C0%7C%7C%7C&amp;sdata=%2BQAIzewnCXANK2D636r11%2Bl3ZFXw3TxmvwaZkdIyEAA%3D&amp;reserved=0" xr:uid="{78B58943-06A2-4CD4-92C9-B4CD0D226B1E}"/>
    <hyperlink ref="AK54" r:id="rId7" display="https://eur03.safelinks.protection.outlook.com/?url=https%3A%2F%2Fpidg.org%2Ffirst-gender-bond-in-south-asia-launched-by-infrazamin-pakistan-and-kashf-foundation%2F&amp;data=05%7C02%7Csfwg.secretariat%40undp.org%7C679a8e03d5e84d7359f808dd86285b98%7Cb3e5db5e2944483799f57488ace54319%7C0%7C0%7C638814232396103741%7CUnknown%7CTWFpbGZsb3d8eyJFbXB0eU1hcGkiOnRydWUsIlYiOiIwLjAuMDAwMCIsIlAiOiJXaW4zMiIsIkFOIjoiTWFpbCIsIldUIjoyfQ%3D%3D%7C0%7C%7C%7C&amp;sdata=fWYF730bFPiy2swOaPXS327v4LDtqgvbZIFar5APpxY%3D&amp;reserved=0" xr:uid="{1E28795B-C956-4ADA-9E20-BE0F87297715}"/>
    <hyperlink ref="AK8" r:id="rId8" xr:uid="{7EEFAD45-CD46-402A-8D53-A6A523C353F0}"/>
    <hyperlink ref="AK66" r:id="rId9" display="https://eur03.safelinks.protection.outlook.com/?url=https%3A%2F%2Fwww.eib.org%2Fen%2Fpress%2Fall%2F2024-321-la-banque-agricole-et-la-bei-avec-le-soutien-de-l-ue-signent-un-accord-pour-appuyer-la-souverainete-alimentaire-du-senegal&amp;data=05%7C02%7Csfwg.secretariat%40undp.org%7C30cf312987f14367e89c08dd8660de90%7Cb3e5db5e2944483799f57488ace54319%7C0%7C0%7C638814472827687508%7CUnknown%7CTWFpbGZsb3d8eyJFbXB0eU1hcGkiOnRydWUsIlYiOiIwLjAuMDAwMCIsIlAiOiJXaW4zMiIsIkFOIjoiTWFpbCIsIldUIjoyfQ%3D%3D%7C0%7C%7C%7C&amp;sdata=L06ET4V8%2BDh0PCEEpWAGDZzBaCkDfbJpQ4c92XK59%2F8%3D&amp;reserved=0" xr:uid="{BA8434EF-2C4A-43E5-9672-2B17975B296D}"/>
    <hyperlink ref="AK29" r:id="rId10" display="https://eur03.safelinks.protection.outlook.com/?url=https%3A%2F%2Fwww.eib.org%2Fen%2Fprojects%2Fpipelines%2Fall%2F20240355&amp;data=05%7C02%7Csfwg.secretariat%40undp.org%7C30cf312987f14367e89c08dd8660de90%7Cb3e5db5e2944483799f57488ace54319%7C0%7C0%7C638814472827733713%7CUnknown%7CTWFpbGZsb3d8eyJFbXB0eU1hcGkiOnRydWUsIlYiOiIwLjAuMDAwMCIsIlAiOiJXaW4zMiIsIkFOIjoiTWFpbCIsIldUIjoyfQ%3D%3D%7C0%7C%7C%7C&amp;sdata=n8IHOX0%2FdohetgqxXJBOInK3Xay7KgW2A1m7H6Wkmug%3D&amp;reserved=0" xr:uid="{88340D34-751E-4B87-B987-B88227CFD9BB}"/>
    <hyperlink ref="AK64" r:id="rId11" display="https://eur03.safelinks.protection.outlook.com/?url=https%3A%2F%2Fwww.eib.org%2Fen%2Fprojects%2Fpipelines%2Fall%2F20230736&amp;data=05%7C02%7Csfwg.secretariat%40undp.org%7C30cf312987f14367e89c08dd8660de90%7Cb3e5db5e2944483799f57488ace54319%7C0%7C0%7C638814472827748727%7CUnknown%7CTWFpbGZsb3d8eyJFbXB0eU1hcGkiOnRydWUsIlYiOiIwLjAuMDAwMCIsIlAiOiJXaW4zMiIsIkFOIjoiTWFpbCIsIldUIjoyfQ%3D%3D%7C0%7C%7C%7C&amp;sdata=dMz3GhD3yld74cvhEl5Tp3xyqjDaB1RmnZ4O2d5pPu4%3D&amp;reserved=0" xr:uid="{F6FD464E-DE61-45BC-8028-38BFE04ECDB9}"/>
    <hyperlink ref="AK51" r:id="rId12" xr:uid="{6C3854DB-2300-4682-8A33-23787173C5BD}"/>
    <hyperlink ref="AK47" r:id="rId13" display="https://www.worldbank.org/en/news/feature/2022/03/02/supporting-egypt-s-inaugural-green-bond-issuance" xr:uid="{69B84E99-7A28-43A7-B6B2-6064BEBB7293}"/>
    <hyperlink ref="AK38" r:id="rId14" xr:uid="{24F966AF-BA04-431B-A9F9-2013580E38DE}"/>
    <hyperlink ref="AK23" r:id="rId15" display="https://www.blueorchard.com/wp-content/uploads/2020-Protecting-low-income-communities-through-climate-insurance-by-IIF-1.pdf " xr:uid="{6C92B476-B206-4AC8-98CB-76592C9BE638}"/>
    <hyperlink ref="AK41" r:id="rId16" display="https://www.climatebonds.net/files/reports/cbio_sa_energytrans_03d.pdf " xr:uid="{392071FD-5BCC-4421-953E-E91D649D98A3}"/>
    <hyperlink ref="AK21" r:id="rId17" display="https://www.greenclimate.fund/project/fp180" xr:uid="{3ADC60C3-A4D8-46B2-A518-F82140CE542D}"/>
    <hyperlink ref="AK136" r:id="rId18" display="https://www.reinsurancene.ws/boad-to-use-parametric-insurance-to-cover-sovereign-loan-portfolios/?utm " xr:uid="{3CD7AA2D-33B4-4B0B-8A2C-561FA8B5A947}"/>
    <hyperlink ref="AK139" r:id="rId19" display="https://www.hoganlovells.com/en/publications/italy-sets-out-the-legal-framework-for-compulsory-nat-cat-insurance" xr:uid="{029F08F9-7667-4F5B-8A4F-EF0363D09B0D}"/>
    <hyperlink ref="AK90" r:id="rId20" xr:uid="{686F9E6D-5045-4AA1-82C2-D55127ACBD74}"/>
    <hyperlink ref="AK79" r:id="rId21" xr:uid="{96CD5B7F-3261-4070-A667-31367CDB2806}"/>
    <hyperlink ref="AK18" r:id="rId22" xr:uid="{FCC0876C-9D95-44A8-82D4-2FDE3E293FE1}"/>
    <hyperlink ref="AK77" r:id="rId23" display="https://www.nature.org/content/dam/tnc/nature/en/documents/TNC-Belize-Debt-Conversion-Case-Study.pdf" xr:uid="{DED8897D-088B-4B33-8C98-16E9F2033353}"/>
    <hyperlink ref="AK6" r:id="rId24" xr:uid="{4FA51AE7-CA0D-4335-84E8-643521BE31A4}"/>
    <hyperlink ref="AK20" r:id="rId25" display="https://www.greenclimate.fund/sites/default/files/document/funding-proposal-fp223.pdf " xr:uid="{F1C8EEF6-AD79-47F2-A537-68C5C07C5F7F}"/>
    <hyperlink ref="AK112" r:id="rId26" display="https://eur03.safelinks.protection.outlook.com/?url=https%3A%2F%2Fwebgate.ec.europa.eu%2Flife%2FpublicWebsite%2Fproject%2FLIFE23-CCA-FR-LIFE_adapto_plus-101157189%2Fadapto-mainstreaming-soft-shoreline-management-for-coastal-adaptation&amp;data=05%7C02%7Csfwg.secretariat%40undp.org%7Cd6c4325ccbc64482983e08dd8be0d743%7Cb3e5db5e2944483799f57488ace54319%7C0%7C0%7C638820520426944779%7CUnknown%7CTWFpbGZsb3d8eyJFbXB0eU1hcGkiOnRydWUsIlYiOiIwLjAuMDAwMCIsIlAiOiJXaW4zMiIsIkFOIjoiTWFpbCIsIldUIjoyfQ%3D%3D%7C0%7C%7C%7C&amp;sdata=lXSBYbqYudNUmzHnYE5pbpBRnwCgzoKHQdu2rmGZjdk%3D&amp;reserved=0" xr:uid="{E781E254-D797-41EA-AE27-D86D4C69FF4A}"/>
    <hyperlink ref="AK113" r:id="rId27" display="https://eur03.safelinks.protection.outlook.com/?url=https%3A%2F%2Fwebgate.ec.europa.eu%2Flife%2FpublicWebsite%2Fproject%2FLIFE23-GIC-FR-LIFE-MARAISILIENCE-101157607%2Flife-resilience-climatique-du-marais-poitevin&amp;data=05%7C02%7Csfwg.secretariat%40undp.org%7Cd6c4325ccbc64482983e08dd8be0d743%7Cb3e5db5e2944483799f57488ace54319%7C0%7C0%7C638820520426956973%7CUnknown%7CTWFpbGZsb3d8eyJFbXB0eU1hcGkiOnRydWUsIlYiOiIwLjAuMDAwMCIsIlAiOiJXaW4zMiIsIkFOIjoiTWFpbCIsIldUIjoyfQ%3D%3D%7C0%7C%7C%7C&amp;sdata=MA3YVJej1MzFSs8PlhcJZ3Rx84mPoBVxDBA3enzwKRQ%3D&amp;reserved=0" xr:uid="{ED64F413-805A-43C0-A1B4-69CC4163A404}"/>
    <hyperlink ref="AK94" r:id="rId28" xr:uid="{942FBAC1-3E20-47D1-9720-4BD0F3AB083C}"/>
    <hyperlink ref="AK154" r:id="rId29" display="https://eur03.safelinks.protection.outlook.com/?url=https%3A%2F%2Fdocuments.worldbank.org%2Fen%2Fpublication%2Fdocuments-reports%2Fdocumentdetail%2F099112724111018177&amp;data=05%7C02%7Csfwg.secretariat%40undp.org%7Cd6c4325ccbc64482983e08dd8be0d743%7Cb3e5db5e2944483799f57488ace54319%7C0%7C0%7C638820520427028024%7CUnknown%7CTWFpbGZsb3d8eyJFbXB0eU1hcGkiOnRydWUsIlYiOiIwLjAuMDAwMCIsIlAiOiJXaW4zMiIsIkFOIjoiTWFpbCIsIldUIjoyfQ%3D%3D%7C0%7C%7C%7C&amp;sdata=Y2pOCXNz958vwD%2BiMszrsRsJHDt8PBwF8pM3msBOs8w%3D&amp;reserved=0" xr:uid="{763D8F60-00A5-4026-997F-DC04FE248E65}"/>
    <hyperlink ref="AK92" r:id="rId30" display="https://eur03.safelinks.protection.outlook.com/?url=https%3A%2F%2Fdocuments.worldbank.org%2Fen%2Fpublication%2Fdocuments-reports%2Fdocumentdetail%2F099071124175529762&amp;data=05%7C02%7Csfwg.secretariat%40undp.org%7Cd6c4325ccbc64482983e08dd8be0d743%7Cb3e5db5e2944483799f57488ace54319%7C0%7C0%7C638820520427014282%7CUnknown%7CTWFpbGZsb3d8eyJFbXB0eU1hcGkiOnRydWUsIlYiOiIwLjAuMDAwMCIsIlAiOiJXaW4zMiIsIkFOIjoiTWFpbCIsIldUIjoyfQ%3D%3D%7C0%7C%7C%7C&amp;sdata=Vh7BeUxCwRUCnLmWPsJ5AF8rB%2F9sw9YkDnUTjTnIFi4%3D&amp;reserved=0" xr:uid="{6D88B1C6-3974-448B-83DC-A663155FC289}"/>
    <hyperlink ref="AK118" r:id="rId31" display="https://eur03.safelinks.protection.outlook.com/?url=https%3A%2F%2Fdocuments.worldbank.org%2Fen%2Fpublication%2Fdocuments-reports%2Fdocumentdetail%2F099135112082227140&amp;data=05%7C02%7Csfwg.secretariat%40undp.org%7Cd6c4325ccbc64482983e08dd8be0d743%7Cb3e5db5e2944483799f57488ace54319%7C0%7C0%7C638820520426985955%7CUnknown%7CTWFpbGZsb3d8eyJFbXB0eU1hcGkiOnRydWUsIlYiOiIwLjAuMDAwMCIsIlAiOiJXaW4zMiIsIkFOIjoiTWFpbCIsIldUIjoyfQ%3D%3D%7C0%7C%7C%7C&amp;sdata=en2ZUFon%2FaMcfJNGB8WMA6CLwSvVWK2b3Fgf0drf9tk%3D&amp;reserved=0" xr:uid="{493C5505-214E-45BB-B35D-6A93A68266A0}"/>
    <hyperlink ref="AK75" r:id="rId32" xr:uid="{B6A199C4-9C90-447F-A6E2-A8694F4C0874}"/>
    <hyperlink ref="AK135" r:id="rId33" xr:uid="{98B02A1C-E783-4B84-96F7-DEE5E2264CE5}"/>
    <hyperlink ref="AK46" r:id="rId34" xr:uid="{9D869BC2-155B-44C3-8A82-0416C6C8B1E2}"/>
    <hyperlink ref="AK7" r:id="rId35" xr:uid="{0A78FDCB-0F0B-4585-9A72-352796F04FC0}"/>
    <hyperlink ref="AK149" r:id="rId36" display="https://www.afdb.org/en/news-and-events/african-development-bank-mariner-investment-group-and-africa50-price-landmark-1-billion-impact-securitization-18494" xr:uid="{1375F9D3-A688-4A03-93AC-CDB12386054C}"/>
    <hyperlink ref="AK133" r:id="rId37" xr:uid="{8FD845A6-E829-4E0C-AC48-274FB6CAA378}"/>
    <hyperlink ref="AK155" r:id="rId38" display="https://www.ilxfund.com/" xr:uid="{48913F3C-BB12-4C2F-8627-CCE72579D076}"/>
    <hyperlink ref="AK26" r:id="rId39" xr:uid="{57CDD73E-EE8E-4E56-A1BA-17F23D9B5B26}"/>
    <hyperlink ref="AK13" r:id="rId40" xr:uid="{8AE4111C-8495-C64D-8200-5392D30D47B3}"/>
    <hyperlink ref="AK52" r:id="rId41" xr:uid="{D31B69F6-3104-4CA7-806E-4928576C5B75}"/>
    <hyperlink ref="AK74" r:id="rId42" display="https://ewsdata.rightsindevelopment.org/projects/IADB-PR-L1193/" xr:uid="{5D9C160E-ED7B-4C8C-8E15-8C8C0A8D6080}"/>
    <hyperlink ref="AK76" r:id="rId43" xr:uid="{17255D4E-5BB3-44C9-A835-2C82D2FD0B0E}"/>
    <hyperlink ref="AK83" r:id="rId44" xr:uid="{453A7E82-A466-4F7B-A419-31D25593BAC6}"/>
    <hyperlink ref="AK16" r:id="rId45" display="https://www.greenclimate.fund/sites/default/files/document/funding-proposal-fp190.pdf " xr:uid="{0BC05F9A-3C95-44D7-BA03-74F63CB67E34}"/>
    <hyperlink ref="AK123" r:id="rId46" xr:uid="{CEE140CA-473E-4DE8-9999-B4F8250298D0}"/>
    <hyperlink ref="AK103" r:id="rId47" xr:uid="{F4533186-7446-487C-8281-DBAE52B2969D}"/>
    <hyperlink ref="AK104" r:id="rId48" xr:uid="{1253D738-2ED1-4C94-BC16-5ADDA8FF6A1A}"/>
    <hyperlink ref="AK127" r:id="rId49" xr:uid="{C761E746-758B-4487-9CDB-A23E679B18A0}"/>
    <hyperlink ref="AK105" r:id="rId50" xr:uid="{27DA5CB2-95D1-4F4B-9AEC-12C09638DD99}"/>
    <hyperlink ref="AK106" r:id="rId51" xr:uid="{225028BF-2641-4D96-9F58-D6091720C013}"/>
    <hyperlink ref="AK109" r:id="rId52" xr:uid="{2FDB024B-0664-4AE9-B8EA-B3A9F9926DE4}"/>
    <hyperlink ref="AK121" r:id="rId53" xr:uid="{F90900E2-DE74-4BC0-BED7-0C05D5CC8482}"/>
    <hyperlink ref="AK78" r:id="rId54" display="https://www.iadb.org/en/news/ecuador-completes-worlds-largest-debt-nature-conversion-idb-and-dfc-support" xr:uid="{3AF415E4-B429-44D9-9783-349F84F38FB2}"/>
    <hyperlink ref="AK107" r:id="rId55" xr:uid="{B3244CA0-5FF1-4BDE-B9FE-F180C5C342C6}"/>
    <hyperlink ref="AK124" r:id="rId56" xr:uid="{CE96ABE4-DFB1-4A32-8613-429BA8362D2F}"/>
    <hyperlink ref="AK126" r:id="rId57" xr:uid="{270168D5-D47F-4545-9C84-1404B10C4872}"/>
    <hyperlink ref="AK48" r:id="rId58" display="https://www.rbf.gov.fj/wp-content/uploads/2020/03/Fiji-Sovereign-Green-Bond-Impact-Report-2019.pdf" xr:uid="{5703CA89-1428-4D23-A3A4-CB59ECBCF4F1}"/>
    <hyperlink ref="AK27" r:id="rId59" xr:uid="{451CAC8E-2FA7-4ED5-A6C3-066A6AECE97C}"/>
    <hyperlink ref="AK87" r:id="rId60" display="https://www.gfdrr.org/en/publication/how-partnership-powering-progress-towards-resilient-future-madagascar" xr:uid="{8C60F4AC-C486-4D10-8C07-C00AC47A56A2}"/>
    <hyperlink ref="AK89" r:id="rId61" display="https://documents.worldbank.org/en/publication/documents-reports/documentdetail/316601611543685552/indonesia-disaster-risk-finance-and-insurance-project" xr:uid="{0D54B126-4D3D-4F30-B47D-5BDB77AB75C9}"/>
    <hyperlink ref="AK161" r:id="rId62" xr:uid="{4D687E83-ED19-4586-8BAF-DC560859E46C}"/>
    <hyperlink ref="AK159" r:id="rId63" xr:uid="{219A7CBC-5EFD-4D0F-A772-F99BEFFDFF6A}"/>
    <hyperlink ref="AK111" r:id="rId64" xr:uid="{1C051D22-9487-48EF-9149-A2D952CCDC95}"/>
    <hyperlink ref="AK110" r:id="rId65" xr:uid="{634D4EAE-2288-4F32-B1C8-195A26542A56}"/>
    <hyperlink ref="AK134" r:id="rId66" xr:uid="{761C7726-0907-4AB6-AC66-DD322BBF43F8}"/>
    <hyperlink ref="AK132" r:id="rId67" xr:uid="{DB716C09-FB2F-430E-BC2A-7CC4A4F9F12A}"/>
    <hyperlink ref="AK146" r:id="rId68" xr:uid="{2B6E8FC1-71D9-4B41-A25C-54CB5CE215E2}"/>
    <hyperlink ref="AK150" r:id="rId69" xr:uid="{8A22A986-FC23-4B7D-89D2-45D79C763104}"/>
    <hyperlink ref="AK162" r:id="rId70" xr:uid="{5AA140C7-B46D-430D-BD20-699173E60303}"/>
    <hyperlink ref="AK99" r:id="rId71" xr:uid="{218D92D1-2847-4379-9FD0-F112A3B99B53}"/>
    <hyperlink ref="AK163" r:id="rId72" xr:uid="{D7934BA7-620B-4B82-A139-EE91DB30288A}"/>
    <hyperlink ref="AK160" r:id="rId73" xr:uid="{66A94785-0D3D-4901-A83C-5B6A09E1F91C}"/>
    <hyperlink ref="AK14" r:id="rId74" xr:uid="{78513731-B38F-4D1B-AC53-70D27954872F}"/>
    <hyperlink ref="AK10" r:id="rId75" xr:uid="{3C544693-9CFB-4E07-A64E-AB5CB2333CCC}"/>
    <hyperlink ref="AK119" r:id="rId76" xr:uid="{7083A044-879F-4B60-B56F-A33CF344AD94}"/>
    <hyperlink ref="AK32" r:id="rId77" display="https://www.greenclimate.fund/project/fp152" xr:uid="{423E06E3-13D8-4776-9B8E-5C3261399A05}"/>
    <hyperlink ref="AK114" r:id="rId78" xr:uid="{0DFCB40A-824A-4612-AEF7-88510D4A0438}"/>
    <hyperlink ref="AK70" r:id="rId79" xr:uid="{ACC178F9-0723-4916-8955-6F76E25FF016}"/>
    <hyperlink ref="AK117" r:id="rId80" xr:uid="{C81CE9DE-1838-46B9-98C5-72C43ADE80F6}"/>
    <hyperlink ref="AK128" r:id="rId81" xr:uid="{6B992BA1-9028-4BDF-B5C6-5EBD2C284D43}"/>
    <hyperlink ref="AK120" r:id="rId82" xr:uid="{0FB50361-CC69-4FB7-BB9D-945F57C31054}"/>
    <hyperlink ref="AK67" r:id="rId83" xr:uid="{152E5ED1-A07B-469F-94CF-A567DD61BD65}"/>
    <hyperlink ref="AK11" r:id="rId84" display="https://oceanriskalliance.org/project/establishing-a-blended-finance-facility-for-marine-protected-areas-mpas/" xr:uid="{7DA840B9-BBDD-4DE0-970E-500961EFBD2E}"/>
    <hyperlink ref="AK34" r:id="rId85" xr:uid="{BB17D558-20EA-40F2-9C98-355B01CB46C8}"/>
    <hyperlink ref="AK3" r:id="rId86" xr:uid="{8D51E107-78DF-456F-B1B9-D2E81673091A}"/>
    <hyperlink ref="AK4" r:id="rId87" xr:uid="{D54E90DB-1CFD-4826-8E6A-25A7B90A34FA}"/>
    <hyperlink ref="AK33" r:id="rId88" xr:uid="{CE978C91-4794-4F56-9072-E88B84E094D6}"/>
    <hyperlink ref="AK19" r:id="rId89" display="https://www.thedfcd.com/" xr:uid="{2E9C388E-AFE9-440E-8142-C7858043890C}"/>
    <hyperlink ref="AK69" r:id="rId90" display="https://initiative20x20.org/partners/ejido-verde" xr:uid="{FBCBCA5E-8E7D-4F86-B102-2F9FFF1E0DE6}"/>
    <hyperlink ref="AK50" r:id="rId91" xr:uid="{3F45B6DD-0465-498B-B02A-65D2B27DBE8C}"/>
    <hyperlink ref="AK40" r:id="rId92" xr:uid="{BEF47E9D-55AF-4B75-88E5-492D721D909F}"/>
    <hyperlink ref="AK37" r:id="rId93" xr:uid="{09093FAC-E44E-4FD2-BAB2-C5E770FF23C0}"/>
    <hyperlink ref="AK58" r:id="rId94" xr:uid="{8CA01F26-97CC-4379-B238-B1620F23B243}"/>
    <hyperlink ref="AK56" r:id="rId95" xr:uid="{AB9B2926-34B1-438F-A49D-1AABB4D6246C}"/>
    <hyperlink ref="AK151" r:id="rId96" xr:uid="{31D7C06F-95EB-4AAC-8754-1F53BDE49791}"/>
    <hyperlink ref="AK31" r:id="rId97" xr:uid="{3AD73963-97E8-4A97-BD1E-0604734EC3A1}"/>
    <hyperlink ref="AK43" r:id="rId98" xr:uid="{677C19E5-88FB-4BDE-88B5-38A9D3ABF875}"/>
    <hyperlink ref="AK130" r:id="rId99" xr:uid="{737130D0-29E1-43EB-9810-BE2E10712F8B}"/>
    <hyperlink ref="AK131" r:id="rId100" xr:uid="{8E825A41-6161-411B-B64D-CBABEE3720CA}"/>
    <hyperlink ref="AK144" r:id="rId101" display="https://webgate.ec.europa.eu/life/publicWebsite/project/LIFE23-CCA-FR-LIFE-VINOSHIELD-101158020/protect-vines-against-climatic-variations" xr:uid="{693BCCB2-35AE-4F3B-B4C9-E06EE9B84427}"/>
    <hyperlink ref="AK85" r:id="rId102" xr:uid="{72406BC1-80F2-4230-AC6C-8A363C0E2652}"/>
    <hyperlink ref="AK60" r:id="rId103" xr:uid="{6A81C940-8914-4AB4-AB5D-06442FA76D2D}"/>
    <hyperlink ref="AK73" r:id="rId104" xr:uid="{26EC90E3-D1B4-42EF-B2F3-8F466532DB9F}"/>
    <hyperlink ref="AK137" r:id="rId105" xr:uid="{3285DF23-E734-4423-9678-4E2651E6680A}"/>
    <hyperlink ref="AK82" r:id="rId106" xr:uid="{6927D586-CB5F-452D-B999-8CFCAE9FE4F2}"/>
    <hyperlink ref="AK138" r:id="rId107" xr:uid="{4D9987B1-D49F-4ED2-86C1-22BEDDCE3CBD}"/>
    <hyperlink ref="AK153" r:id="rId108" xr:uid="{A87F17B3-C53C-43AD-8732-E45A60DFFED3}"/>
    <hyperlink ref="AK80" r:id="rId109" xr:uid="{D4FEA501-4819-4B44-ADB5-BE4A1FDDF4FB}"/>
    <hyperlink ref="AK140" r:id="rId110" xr:uid="{A23F165A-8D40-4B38-8130-C0ABC480648F}"/>
    <hyperlink ref="AK158" r:id="rId111" xr:uid="{2003FD6B-CEA5-4450-A2A9-2A387FE05427}"/>
    <hyperlink ref="AK157" r:id="rId112" display="https://www.iadb.org/en/project/BL-L1042" xr:uid="{597AA6F4-2E87-41ED-B58E-CBC340FA5CDC}"/>
    <hyperlink ref="AK100" r:id="rId113" xr:uid="{665D4875-558C-43FF-8737-77EDABAF98E4}"/>
    <hyperlink ref="AK156" r:id="rId114" xr:uid="{F321D63D-3A0A-4023-8499-EEDFA10BF403}"/>
    <hyperlink ref="AK5" r:id="rId115" display="https://adapta.earth/climatebank" xr:uid="{95886A8D-9043-4F1B-96F8-20C7BFB003B9}"/>
    <hyperlink ref="AK129" r:id="rId116" xr:uid="{0B2C6BCE-F4DD-4D1F-BE9C-C91FD457E1FC}"/>
    <hyperlink ref="AK86" r:id="rId117" location=":~:text=The%20IDB%20offers%20Catastrophe%20Protection,cash%20payout%20from%20the%20IDB" xr:uid="{C984330A-D977-4466-9D6F-800AA905DCEF}"/>
    <hyperlink ref="AK24" r:id="rId118" display="https://www.insuresilienceinvestment.fund/" xr:uid="{642FF73C-C4E8-4C65-8792-6AE895F84549}"/>
    <hyperlink ref="AK45" r:id="rId119" xr:uid="{B7B0CD73-8A51-4F93-90C6-1B0F94D7AD76}"/>
    <hyperlink ref="AK116" r:id="rId120" xr:uid="{CB0A79D9-6D3C-4E1F-9FA0-A69755042E50}"/>
    <hyperlink ref="AK36" r:id="rId121" xr:uid="{3FBB91A9-A12F-4C39-8464-C3D84CC989A7}"/>
    <hyperlink ref="AK57" r:id="rId122" xr:uid="{D4D77466-8D42-40C1-9F9A-E57CBC2C1B28}"/>
    <hyperlink ref="AK49" r:id="rId123" xr:uid="{9D0E0484-6D28-440E-B099-5E07A1A362F8}"/>
    <hyperlink ref="AK61" r:id="rId124" xr:uid="{2D5509BB-F4A5-4E3D-9547-4DA95726490D}"/>
    <hyperlink ref="AK63" r:id="rId125" xr:uid="{71C8AF92-8928-42FA-8DE1-49CD020A8A9C}"/>
    <hyperlink ref="AK55" r:id="rId126" xr:uid="{5F0281D9-3E32-475E-AC5E-B53CE66B6E60}"/>
    <hyperlink ref="AK143" r:id="rId127" display="https://www.guycarp.com/insights/2024/09/examining-developments-italian-nat-cat-insurance-scheme.html" xr:uid="{EB749E36-4912-4951-95B3-1A2A7FDA07DA}"/>
    <hyperlink ref="AK62" r:id="rId128" xr:uid="{9CA4DF6B-081E-449F-A109-81AF5FA859E3}"/>
    <hyperlink ref="AK122" r:id="rId129" display="https://www.tuvaluclimatechange.gov.tv/tuvalu-survival-fund-tsf" xr:uid="{338022DE-79B5-4D0F-86A6-89E0EEFC231B}"/>
    <hyperlink ref="AK108" r:id="rId130" xr:uid="{5EB67E17-8E58-4C41-9141-7EA6A8A8796C}"/>
    <hyperlink ref="AK88" r:id="rId131" display="https://www.worldbank.org/en/topic/disasterriskmanagement/brief/global-risk-financing-facility" xr:uid="{F45F3BE4-39C6-C14E-8E8A-5CAB92999662}"/>
    <hyperlink ref="AK147" r:id="rId132" display="https://www.artemis.bm/news/parametric-philippine-city-disaster-insurance-pool-in-the-works/" xr:uid="{48153756-9338-4190-894F-080F51FA8B96}"/>
    <hyperlink ref="AK142" r:id="rId133" xr:uid="{D4E0CC28-3D33-467E-88C8-27581F1A1606}"/>
    <hyperlink ref="AK71" r:id="rId134" xr:uid="{246D3A9A-C071-46BE-983C-328B2250FB26}"/>
    <hyperlink ref="AK96" r:id="rId135" xr:uid="{435A7D48-0261-491C-9290-02B545FBAE5A}"/>
    <hyperlink ref="AK95" r:id="rId136" xr:uid="{68203740-C277-4AA6-A392-3DA86C425580}"/>
    <hyperlink ref="AK101" r:id="rId137" xr:uid="{A7BAF915-9602-414B-BF57-DE8D8AFB4F56}"/>
    <hyperlink ref="AK68" r:id="rId138" xr:uid="{22B811E7-F753-401A-9772-58AA852A0351}"/>
    <hyperlink ref="AK152" r:id="rId139" xr:uid="{43AF84A4-9ED9-4D38-9E00-B4C33E3E494A}"/>
    <hyperlink ref="AK15" r:id="rId140" display="https://www.eib.org/en/products/mandates-partnerships/donor-partnerships/trust-funds/city-climate-finance-gap-fund" xr:uid="{67EFCDBD-E61D-4A22-8FD5-03DEF4140C0E}"/>
    <hyperlink ref="AK148" r:id="rId141" display="https://hive.greenfinanceinstitute.com/gfihive/revenues-for-nature/case-studies/quintana-roo-reef-protection-parametric-insurance/" xr:uid="{A4F96C08-FA2E-42DF-99BF-82E8FB68B00F}"/>
  </hyperlinks>
  <pageMargins left="0.7" right="0.7" top="0.75" bottom="0.75" header="0.3" footer="0.3"/>
  <pageSetup orientation="portrait" r:id="rId142"/>
  <legacyDrawing r:id="rId143"/>
  <tableParts count="1">
    <tablePart r:id="rId144"/>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EE562-901E-45B4-9D17-6D216D79D4E4}">
  <dimension ref="B1:H16"/>
  <sheetViews>
    <sheetView zoomScale="125" workbookViewId="0">
      <selection activeCell="C7" sqref="C7"/>
    </sheetView>
  </sheetViews>
  <sheetFormatPr baseColWidth="10" defaultColWidth="8.83203125" defaultRowHeight="15" customHeight="1"/>
  <cols>
    <col min="2" max="2" width="34" customWidth="1"/>
    <col min="3" max="3" width="18" style="8" customWidth="1"/>
    <col min="4" max="4" width="17.83203125" style="8" customWidth="1"/>
    <col min="5" max="5" width="14.5" bestFit="1" customWidth="1"/>
    <col min="6" max="6" width="17.5" hidden="1" customWidth="1"/>
    <col min="7" max="7" width="44.5" hidden="1" customWidth="1"/>
    <col min="8" max="8" width="30.5" bestFit="1" customWidth="1"/>
  </cols>
  <sheetData>
    <row r="1" spans="2:8" ht="14.5" customHeight="1">
      <c r="E1" s="8"/>
      <c r="F1" s="8"/>
      <c r="G1" s="13"/>
    </row>
    <row r="2" spans="2:8">
      <c r="B2" s="9" t="s">
        <v>1451</v>
      </c>
      <c r="C2" s="17" t="s">
        <v>221</v>
      </c>
      <c r="D2" s="18" t="s">
        <v>1452</v>
      </c>
      <c r="F2" s="7" t="s">
        <v>1453</v>
      </c>
      <c r="G2" s="7" t="s">
        <v>1454</v>
      </c>
      <c r="H2" s="7"/>
    </row>
    <row r="3" spans="2:8">
      <c r="B3" s="10" t="s">
        <v>82</v>
      </c>
      <c r="C3" s="8">
        <v>3</v>
      </c>
      <c r="D3" s="14">
        <v>1</v>
      </c>
      <c r="F3" t="s">
        <v>1455</v>
      </c>
      <c r="G3" t="s">
        <v>1456</v>
      </c>
    </row>
    <row r="4" spans="2:8">
      <c r="B4" s="10" t="s">
        <v>39</v>
      </c>
      <c r="C4" s="8">
        <v>2</v>
      </c>
      <c r="D4" s="14">
        <v>2</v>
      </c>
      <c r="F4" t="s">
        <v>1457</v>
      </c>
      <c r="G4" t="s">
        <v>570</v>
      </c>
    </row>
    <row r="5" spans="2:8">
      <c r="B5" s="10" t="s">
        <v>1458</v>
      </c>
      <c r="C5" s="8">
        <v>2</v>
      </c>
      <c r="D5" s="14">
        <v>1</v>
      </c>
      <c r="F5" t="s">
        <v>1459</v>
      </c>
      <c r="G5" t="s">
        <v>1460</v>
      </c>
    </row>
    <row r="6" spans="2:8">
      <c r="B6" s="10" t="s">
        <v>1461</v>
      </c>
      <c r="C6" s="8">
        <v>0</v>
      </c>
      <c r="D6" s="14" t="s">
        <v>957</v>
      </c>
      <c r="G6" t="s">
        <v>1462</v>
      </c>
    </row>
    <row r="7" spans="2:8">
      <c r="B7" s="10" t="s">
        <v>46</v>
      </c>
      <c r="C7" s="8" t="s">
        <v>957</v>
      </c>
      <c r="D7" s="14">
        <v>2</v>
      </c>
      <c r="G7" t="s">
        <v>1463</v>
      </c>
    </row>
    <row r="8" spans="2:8">
      <c r="B8" s="10" t="s">
        <v>35</v>
      </c>
      <c r="C8" s="8" t="s">
        <v>1464</v>
      </c>
      <c r="D8" s="14" t="s">
        <v>1464</v>
      </c>
      <c r="G8" t="s">
        <v>405</v>
      </c>
    </row>
    <row r="9" spans="2:8">
      <c r="B9" s="10" t="s">
        <v>474</v>
      </c>
      <c r="C9" s="8">
        <v>1</v>
      </c>
      <c r="D9" s="14" t="s">
        <v>1464</v>
      </c>
      <c r="G9" t="s">
        <v>1465</v>
      </c>
    </row>
    <row r="10" spans="2:8" ht="15" customHeight="1">
      <c r="B10" s="10" t="s">
        <v>1466</v>
      </c>
      <c r="C10" s="8">
        <v>1</v>
      </c>
      <c r="D10" s="14" t="s">
        <v>957</v>
      </c>
    </row>
    <row r="11" spans="2:8" ht="15" customHeight="1">
      <c r="B11" s="10" t="s">
        <v>41</v>
      </c>
      <c r="C11" s="8" t="s">
        <v>957</v>
      </c>
      <c r="D11" s="14">
        <v>3</v>
      </c>
      <c r="F11" s="19">
        <v>0</v>
      </c>
      <c r="G11" s="20" t="s">
        <v>1467</v>
      </c>
    </row>
    <row r="12" spans="2:8" ht="15" customHeight="1">
      <c r="B12" s="10" t="s">
        <v>26</v>
      </c>
      <c r="C12" s="8">
        <v>3</v>
      </c>
      <c r="D12" s="14" t="s">
        <v>957</v>
      </c>
      <c r="F12" s="21" t="s">
        <v>957</v>
      </c>
      <c r="G12" s="12" t="s">
        <v>1468</v>
      </c>
    </row>
    <row r="13" spans="2:8" ht="15" customHeight="1">
      <c r="B13" s="11" t="s">
        <v>43</v>
      </c>
      <c r="C13" s="15" t="s">
        <v>957</v>
      </c>
      <c r="D13" s="16" t="s">
        <v>957</v>
      </c>
    </row>
    <row r="15" spans="2:8" ht="15" customHeight="1">
      <c r="B15" t="s">
        <v>1450</v>
      </c>
      <c r="C15" s="8">
        <f>SUM(C3:C13)</f>
        <v>12</v>
      </c>
      <c r="D15" s="8">
        <f>SUM(D3:D13)</f>
        <v>9</v>
      </c>
    </row>
    <row r="16" spans="2:8" ht="15" customHeight="1">
      <c r="B16" t="s">
        <v>1469</v>
      </c>
      <c r="C16" s="105">
        <f>C15+D15</f>
        <v>21</v>
      </c>
      <c r="D16" s="105"/>
    </row>
  </sheetData>
  <mergeCells count="1">
    <mergeCell ref="C16:D16"/>
  </mergeCells>
  <pageMargins left="0.7" right="0.7" top="0.75" bottom="0.75" header="0.3" footer="0.3"/>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C2BE2C26B56904ABAA97B3FADC68BC0" ma:contentTypeVersion="23" ma:contentTypeDescription="Create a new document." ma:contentTypeScope="" ma:versionID="65dfa16246a186eb0926488ee9e7e1bd">
  <xsd:schema xmlns:xsd="http://www.w3.org/2001/XMLSchema" xmlns:xs="http://www.w3.org/2001/XMLSchema" xmlns:p="http://schemas.microsoft.com/office/2006/metadata/properties" xmlns:ns1="http://schemas.microsoft.com/sharepoint/v3" xmlns:ns2="b93a7255-0f48-4c17-bf09-9ca8d3f2c452" xmlns:ns3="e1d7fb4f-897e-4bf0-8a28-1784a3009ece" xmlns:ns4="01b7bbe1-488e-4bfb-bf42-9fcbfd2ee92c" targetNamespace="http://schemas.microsoft.com/office/2006/metadata/properties" ma:root="true" ma:fieldsID="f2af4eee1ab6eade75750ea323949f8b" ns1:_="" ns2:_="" ns3:_="" ns4:_="">
    <xsd:import namespace="http://schemas.microsoft.com/sharepoint/v3"/>
    <xsd:import namespace="b93a7255-0f48-4c17-bf09-9ca8d3f2c452"/>
    <xsd:import namespace="e1d7fb4f-897e-4bf0-8a28-1784a3009ece"/>
    <xsd:import namespace="01b7bbe1-488e-4bfb-bf42-9fcbfd2ee92c"/>
    <xsd:element name="properties">
      <xsd:complexType>
        <xsd:sequence>
          <xsd:element name="documentManagement">
            <xsd:complexType>
              <xsd:all>
                <xsd:element ref="ns2:SharedWithUsers" minOccurs="0"/>
                <xsd:element ref="ns2:SharedWithDetails" minOccurs="0"/>
                <xsd:element ref="ns3:LastSharedByUser" minOccurs="0"/>
                <xsd:element ref="ns3:LastSharedByTime" minOccurs="0"/>
                <xsd:element ref="ns4:MediaServiceMetadata" minOccurs="0"/>
                <xsd:element ref="ns4:MediaServiceFastMetadata" minOccurs="0"/>
                <xsd:element ref="ns4:MediaServiceDateTaken" minOccurs="0"/>
                <xsd:element ref="ns1:_ip_UnifiedCompliancePolicyProperties" minOccurs="0"/>
                <xsd:element ref="ns1:_ip_UnifiedCompliancePolicyUIAction" minOccurs="0"/>
                <xsd:element ref="ns4:MediaServiceAutoTags" minOccurs="0"/>
                <xsd:element ref="ns4:MediaServiceOCR" minOccurs="0"/>
                <xsd:element ref="ns4:MediaServiceLocation" minOccurs="0"/>
                <xsd:element ref="ns4:MediaServiceEventHashCode" minOccurs="0"/>
                <xsd:element ref="ns4:MediaServiceGenerationTime" minOccurs="0"/>
                <xsd:element ref="ns4:MediaServiceAutoKeyPoints" minOccurs="0"/>
                <xsd:element ref="ns4:MediaServiceKeyPoints" minOccurs="0"/>
                <xsd:element ref="ns4:Date" minOccurs="0"/>
                <xsd:element ref="ns4:MediaLengthInSeconds" minOccurs="0"/>
                <xsd:element ref="ns4:lcf76f155ced4ddcb4097134ff3c332f" minOccurs="0"/>
                <xsd:element ref="ns2:TaxCatchAll" minOccurs="0"/>
                <xsd:element ref="ns4:MediaServiceObjectDetectorVersion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5" nillable="true" ma:displayName="Unified Compliance Policy Properties" ma:hidden="true" ma:internalName="_ip_UnifiedCompliancePolicyProperties">
      <xsd:simpleType>
        <xsd:restriction base="dms:Note"/>
      </xsd:simpleType>
    </xsd:element>
    <xsd:element name="_ip_UnifiedCompliancePolicyUIAction" ma:index="16"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93a7255-0f48-4c17-bf09-9ca8d3f2c452"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TaxCatchAll" ma:index="28" nillable="true" ma:displayName="Taxonomy Catch All Column" ma:hidden="true" ma:list="{221d9a8d-e30e-4584-b93a-eb8f59d4810d}" ma:internalName="TaxCatchAll" ma:showField="CatchAllData" ma:web="b93a7255-0f48-4c17-bf09-9ca8d3f2c45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e1d7fb4f-897e-4bf0-8a28-1784a3009ece" elementFormDefault="qualified">
    <xsd:import namespace="http://schemas.microsoft.com/office/2006/documentManagement/types"/>
    <xsd:import namespace="http://schemas.microsoft.com/office/infopath/2007/PartnerControls"/>
    <xsd:element name="LastSharedByUser" ma:index="10" nillable="true" ma:displayName="Last Shared By User" ma:description="" ma:internalName="LastSharedByUser" ma:readOnly="true">
      <xsd:simpleType>
        <xsd:restriction base="dms:Note">
          <xsd:maxLength value="255"/>
        </xsd:restriction>
      </xsd:simpleType>
    </xsd:element>
    <xsd:element name="LastSharedByTime" ma:index="11" nillable="true" ma:displayName="Last Shared By Time" ma:description="" ma:internalName="LastSharedByTim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01b7bbe1-488e-4bfb-bf42-9fcbfd2ee92c" elementFormDefault="qualified">
    <xsd:import namespace="http://schemas.microsoft.com/office/2006/documentManagement/types"/>
    <xsd:import namespace="http://schemas.microsoft.com/office/infopath/2007/PartnerControls"/>
    <xsd:element name="MediaServiceMetadata" ma:index="12" nillable="true" ma:displayName="MediaServiceMetadata" ma:description="" ma:hidden="true" ma:internalName="MediaServiceMetadata" ma:readOnly="true">
      <xsd:simpleType>
        <xsd:restriction base="dms:Note"/>
      </xsd:simpleType>
    </xsd:element>
    <xsd:element name="MediaServiceFastMetadata" ma:index="13" nillable="true" ma:displayName="MediaServiceFastMetadata" ma:description="" ma:hidden="true" ma:internalName="MediaServiceFastMetadata" ma:readOnly="true">
      <xsd:simpleType>
        <xsd:restriction base="dms:Note"/>
      </xsd:simpleType>
    </xsd:element>
    <xsd:element name="MediaServiceDateTaken" ma:index="14" nillable="true" ma:displayName="MediaServiceDateTaken" ma:description="" ma:hidden="true" ma:internalName="MediaServiceDateTaken" ma:readOnly="true">
      <xsd:simpleType>
        <xsd:restriction base="dms:Text"/>
      </xsd:simpleType>
    </xsd:element>
    <xsd:element name="MediaServiceAutoTags" ma:index="17" nillable="true" ma:displayName="MediaServiceAutoTags" ma:internalName="MediaServiceAutoTags" ma:readOnly="true">
      <xsd:simpleType>
        <xsd:restriction base="dms:Text"/>
      </xsd:simpleType>
    </xsd:element>
    <xsd:element name="MediaServiceOCR" ma:index="18" nillable="true" ma:displayName="MediaServiceOCR" ma:internalName="MediaServiceOCR" ma:readOnly="true">
      <xsd:simpleType>
        <xsd:restriction base="dms:Note">
          <xsd:maxLength value="255"/>
        </xsd:restriction>
      </xsd:simpleType>
    </xsd:element>
    <xsd:element name="MediaServiceLocation" ma:index="19" nillable="true" ma:displayName="MediaServiceLocation" ma:internalName="MediaServiceLocation"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AutoKeyPoints" ma:index="22" nillable="true" ma:displayName="MediaServiceAutoKeyPoints" ma:hidden="true" ma:internalName="MediaServiceAutoKeyPoints" ma:readOnly="true">
      <xsd:simpleType>
        <xsd:restriction base="dms:Note"/>
      </xsd:simpleType>
    </xsd:element>
    <xsd:element name="MediaServiceKeyPoints" ma:index="23" nillable="true" ma:displayName="KeyPoints" ma:internalName="MediaServiceKeyPoints" ma:readOnly="true">
      <xsd:simpleType>
        <xsd:restriction base="dms:Note">
          <xsd:maxLength value="255"/>
        </xsd:restriction>
      </xsd:simpleType>
    </xsd:element>
    <xsd:element name="Date" ma:index="24" nillable="true" ma:displayName="Date" ma:format="DateOnly" ma:internalName="Date">
      <xsd:simpleType>
        <xsd:restriction base="dms:DateTime"/>
      </xsd:simpleType>
    </xsd:element>
    <xsd:element name="MediaLengthInSeconds" ma:index="25" nillable="true" ma:displayName="Length (seconds)" ma:internalName="MediaLengthInSeconds" ma:readOnly="true">
      <xsd:simpleType>
        <xsd:restriction base="dms:Unknown"/>
      </xsd:simpleType>
    </xsd:element>
    <xsd:element name="lcf76f155ced4ddcb4097134ff3c332f" ma:index="27" nillable="true" ma:taxonomy="true" ma:internalName="lcf76f155ced4ddcb4097134ff3c332f" ma:taxonomyFieldName="MediaServiceImageTags" ma:displayName="Image Tags" ma:readOnly="false" ma:fieldId="{5cf76f15-5ced-4ddc-b409-7134ff3c332f}" ma:taxonomyMulti="true" ma:sspId="ddb06df0-9a10-4f13-b01c-4547ef3a4f3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9"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01b7bbe1-488e-4bfb-bf42-9fcbfd2ee92c">
      <Terms xmlns="http://schemas.microsoft.com/office/infopath/2007/PartnerControls"/>
    </lcf76f155ced4ddcb4097134ff3c332f>
    <Date xmlns="01b7bbe1-488e-4bfb-bf42-9fcbfd2ee92c" xsi:nil="true"/>
    <TaxCatchAll xmlns="b93a7255-0f48-4c17-bf09-9ca8d3f2c452" xsi:nil="true"/>
  </documentManagement>
</p:properties>
</file>

<file path=customXml/itemProps1.xml><?xml version="1.0" encoding="utf-8"?>
<ds:datastoreItem xmlns:ds="http://schemas.openxmlformats.org/officeDocument/2006/customXml" ds:itemID="{44F1DDDB-10C7-4125-9EE9-1CB3453E9C8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b93a7255-0f48-4c17-bf09-9ca8d3f2c452"/>
    <ds:schemaRef ds:uri="e1d7fb4f-897e-4bf0-8a28-1784a3009ece"/>
    <ds:schemaRef ds:uri="01b7bbe1-488e-4bfb-bf42-9fcbfd2ee92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C1ACC90-7D1F-4F9F-BEA0-3658831585F5}">
  <ds:schemaRefs>
    <ds:schemaRef ds:uri="http://schemas.microsoft.com/sharepoint/v3/contenttype/forms"/>
  </ds:schemaRefs>
</ds:datastoreItem>
</file>

<file path=customXml/itemProps3.xml><?xml version="1.0" encoding="utf-8"?>
<ds:datastoreItem xmlns:ds="http://schemas.openxmlformats.org/officeDocument/2006/customXml" ds:itemID="{BFF9885E-3D59-4F54-A84E-655261545541}">
  <ds:schemaRefs>
    <ds:schemaRef ds:uri="01b7bbe1-488e-4bfb-bf42-9fcbfd2ee92c"/>
    <ds:schemaRef ds:uri="http://schemas.microsoft.com/sharepoint/v3"/>
    <ds:schemaRef ds:uri="http://schemas.microsoft.com/office/2006/metadata/properties"/>
    <ds:schemaRef ds:uri="http://schemas.microsoft.com/office/infopath/2007/PartnerControls"/>
    <ds:schemaRef ds:uri="http://purl.org/dc/elements/1.1/"/>
    <ds:schemaRef ds:uri="b93a7255-0f48-4c17-bf09-9ca8d3f2c452"/>
    <ds:schemaRef ds:uri="http://purl.org/dc/terms/"/>
    <ds:schemaRef ds:uri="http://schemas.microsoft.com/office/2006/documentManagement/types"/>
    <ds:schemaRef ds:uri="http://purl.org/dc/dcmitype/"/>
    <ds:schemaRef ds:uri="http://schemas.openxmlformats.org/package/2006/metadata/core-properties"/>
    <ds:schemaRef ds:uri="e1d7fb4f-897e-4bf0-8a28-1784a3009ece"/>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Matrix</vt:lpstr>
      <vt:lpstr>Overview</vt:lpstr>
      <vt:lpstr>Instrument Database</vt:lpstr>
      <vt:lpstr>Shortlist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Carter Brandon</dc:creator>
  <cp:keywords/>
  <dc:description/>
  <cp:lastModifiedBy>Arijana KARCIC</cp:lastModifiedBy>
  <cp:revision/>
  <cp:lastPrinted>2025-10-10T11:27:40Z</cp:lastPrinted>
  <dcterms:created xsi:type="dcterms:W3CDTF">2025-03-22T23:12:36Z</dcterms:created>
  <dcterms:modified xsi:type="dcterms:W3CDTF">2025-10-10T11:43:25Z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0x0101006C2BE2C26B56904ABAA97B3FADC68BC0</vt:lpwstr>
  </property>
  <property fmtid="{D5CDD505-2E9C-101B-9397-08002B2CF9AE}" pid="3" name="MediaServiceImageTags">
    <vt:lpwstr/>
  </property>
</Properties>
</file>